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wbrown\CSU Maritime Academy\Research and Innovation Office - Documents\Forms - Grants &amp; Contracts\1. Proposal Routing Documents\"/>
    </mc:Choice>
  </mc:AlternateContent>
  <bookViews>
    <workbookView xWindow="-20" yWindow="-20" windowWidth="7340" windowHeight="11760" tabRatio="770" activeTab="5"/>
  </bookViews>
  <sheets>
    <sheet name="Total Budget" sheetId="6" r:id="rId1"/>
    <sheet name="Year 1" sheetId="7" r:id="rId2"/>
    <sheet name="Year 2" sheetId="15" r:id="rId3"/>
    <sheet name="Year 3" sheetId="16" r:id="rId4"/>
    <sheet name="Year 4" sheetId="17" r:id="rId5"/>
    <sheet name="Salary Calculator" sheetId="10" r:id="rId6"/>
    <sheet name="Salary Fringe back up" sheetId="8" r:id="rId7"/>
    <sheet name="Explanantions" sheetId="14" r:id="rId8"/>
  </sheets>
  <definedNames>
    <definedName name="_xlnm.Print_Area" localSheetId="0">'Total Budget'!$A$1:$J$64</definedName>
    <definedName name="_xlnm.Print_Area" localSheetId="1">'Year 1'!$A$1:$S$34</definedName>
    <definedName name="_xlnm.Print_Titles" localSheetId="0">'Total Budget'!$9:$9</definedName>
  </definedNames>
  <calcPr calcId="162913" concurrentCalc="0"/>
</workbook>
</file>

<file path=xl/calcChain.xml><?xml version="1.0" encoding="utf-8"?>
<calcChain xmlns="http://schemas.openxmlformats.org/spreadsheetml/2006/main">
  <c r="E8" i="10" l="1"/>
  <c r="E14" i="10"/>
  <c r="D24" i="17"/>
  <c r="D25" i="16"/>
  <c r="D26" i="16"/>
  <c r="D24" i="16"/>
  <c r="D25" i="15"/>
  <c r="D26" i="15"/>
  <c r="D24" i="15"/>
  <c r="D25" i="7"/>
  <c r="D26" i="7"/>
  <c r="D24" i="7"/>
  <c r="E10" i="7"/>
  <c r="F10" i="7"/>
  <c r="E11" i="7"/>
  <c r="F11" i="7"/>
  <c r="F15" i="7"/>
  <c r="F12" i="6"/>
  <c r="G10" i="7"/>
  <c r="G11" i="7"/>
  <c r="G15" i="7"/>
  <c r="G34" i="7"/>
  <c r="F16" i="6"/>
  <c r="H10" i="7"/>
  <c r="H11" i="7"/>
  <c r="H15" i="7"/>
  <c r="H34" i="7"/>
  <c r="F17" i="6"/>
  <c r="I10" i="7"/>
  <c r="I11" i="7"/>
  <c r="I15" i="7"/>
  <c r="I34" i="7"/>
  <c r="F18" i="6"/>
  <c r="J10" i="7"/>
  <c r="J11" i="7"/>
  <c r="J15" i="7"/>
  <c r="J34" i="7"/>
  <c r="F19" i="6"/>
  <c r="K10" i="7"/>
  <c r="K11" i="7"/>
  <c r="K15" i="7"/>
  <c r="K34" i="7"/>
  <c r="F20" i="6"/>
  <c r="L10" i="7"/>
  <c r="L11" i="7"/>
  <c r="L15" i="7"/>
  <c r="F24" i="7"/>
  <c r="L24" i="7"/>
  <c r="F25" i="7"/>
  <c r="L25" i="7"/>
  <c r="F26" i="7"/>
  <c r="L26" i="7"/>
  <c r="L27" i="7"/>
  <c r="F30" i="7"/>
  <c r="L30" i="7"/>
  <c r="L33" i="7"/>
  <c r="L34" i="7"/>
  <c r="F21" i="6"/>
  <c r="M10" i="7"/>
  <c r="M11" i="7"/>
  <c r="M15" i="7"/>
  <c r="M34" i="7"/>
  <c r="F22" i="6"/>
  <c r="N10" i="7"/>
  <c r="N11" i="7"/>
  <c r="N15" i="7"/>
  <c r="N34" i="7"/>
  <c r="F23" i="6"/>
  <c r="F27" i="7"/>
  <c r="F14" i="6"/>
  <c r="F33" i="7"/>
  <c r="F15" i="6"/>
  <c r="F31" i="6"/>
  <c r="F32" i="6"/>
  <c r="F34" i="6"/>
  <c r="F39" i="6"/>
  <c r="E10" i="15"/>
  <c r="F10" i="15"/>
  <c r="F15" i="15"/>
  <c r="G12" i="6"/>
  <c r="G10" i="15"/>
  <c r="G15" i="15"/>
  <c r="G34" i="15"/>
  <c r="G16" i="6"/>
  <c r="H10" i="15"/>
  <c r="H15" i="15"/>
  <c r="H34" i="15"/>
  <c r="G17" i="6"/>
  <c r="I10" i="15"/>
  <c r="I15" i="15"/>
  <c r="I34" i="15"/>
  <c r="G18" i="6"/>
  <c r="J10" i="15"/>
  <c r="J15" i="15"/>
  <c r="J34" i="15"/>
  <c r="G19" i="6"/>
  <c r="K10" i="15"/>
  <c r="K15" i="15"/>
  <c r="K34" i="15"/>
  <c r="G20" i="6"/>
  <c r="L10" i="15"/>
  <c r="L15" i="15"/>
  <c r="F24" i="15"/>
  <c r="L24" i="15"/>
  <c r="F25" i="15"/>
  <c r="L25" i="15"/>
  <c r="F26" i="15"/>
  <c r="L26" i="15"/>
  <c r="L27" i="15"/>
  <c r="L34" i="15"/>
  <c r="G21" i="6"/>
  <c r="M10" i="15"/>
  <c r="M15" i="15"/>
  <c r="M34" i="15"/>
  <c r="G22" i="6"/>
  <c r="N10" i="15"/>
  <c r="N15" i="15"/>
  <c r="N34" i="15"/>
  <c r="G23" i="6"/>
  <c r="F27" i="15"/>
  <c r="G14" i="6"/>
  <c r="G13" i="6"/>
  <c r="G31" i="6"/>
  <c r="G32" i="6"/>
  <c r="G34" i="6"/>
  <c r="G39" i="6"/>
  <c r="H13" i="6"/>
  <c r="F10" i="16"/>
  <c r="H10" i="16"/>
  <c r="H15" i="16"/>
  <c r="H34" i="16"/>
  <c r="H17" i="6"/>
  <c r="I10" i="16"/>
  <c r="I15" i="16"/>
  <c r="I34" i="16"/>
  <c r="H18" i="6"/>
  <c r="F24" i="16"/>
  <c r="F25" i="16"/>
  <c r="F26" i="16"/>
  <c r="F27" i="16"/>
  <c r="H14" i="6"/>
  <c r="L24" i="16"/>
  <c r="L25" i="16"/>
  <c r="L26" i="16"/>
  <c r="L27" i="16"/>
  <c r="L10" i="16"/>
  <c r="L15" i="16"/>
  <c r="L34" i="16"/>
  <c r="H21" i="6"/>
  <c r="F15" i="16"/>
  <c r="H12" i="6"/>
  <c r="G10" i="16"/>
  <c r="G15" i="16"/>
  <c r="G34" i="16"/>
  <c r="H16" i="6"/>
  <c r="J10" i="16"/>
  <c r="J15" i="16"/>
  <c r="J34" i="16"/>
  <c r="H19" i="6"/>
  <c r="H31" i="6"/>
  <c r="H32" i="6"/>
  <c r="H34" i="6"/>
  <c r="H39" i="6"/>
  <c r="I13" i="6"/>
  <c r="F10" i="17"/>
  <c r="H10" i="17"/>
  <c r="H15" i="17"/>
  <c r="H34" i="17"/>
  <c r="I17" i="6"/>
  <c r="I10" i="17"/>
  <c r="I15" i="17"/>
  <c r="I34" i="17"/>
  <c r="I18" i="6"/>
  <c r="F15" i="17"/>
  <c r="I12" i="6"/>
  <c r="F24" i="17"/>
  <c r="F27" i="17"/>
  <c r="I14" i="6"/>
  <c r="G10" i="17"/>
  <c r="G15" i="17"/>
  <c r="G34" i="17"/>
  <c r="I16" i="6"/>
  <c r="J10" i="17"/>
  <c r="J15" i="17"/>
  <c r="J34" i="17"/>
  <c r="I19" i="6"/>
  <c r="L10" i="17"/>
  <c r="L15" i="17"/>
  <c r="L24" i="17"/>
  <c r="L27" i="17"/>
  <c r="L34" i="17"/>
  <c r="I21" i="6"/>
  <c r="I31" i="6"/>
  <c r="I32" i="6"/>
  <c r="I34" i="6"/>
  <c r="I39" i="6"/>
  <c r="J39" i="6"/>
  <c r="J40" i="6"/>
  <c r="J41" i="6"/>
  <c r="F42" i="6"/>
  <c r="G42" i="6"/>
  <c r="H42" i="6"/>
  <c r="I42" i="6"/>
  <c r="J42" i="6"/>
  <c r="J44" i="6"/>
  <c r="J38" i="6"/>
  <c r="N11" i="15"/>
  <c r="N12" i="15"/>
  <c r="M11" i="15"/>
  <c r="M12" i="15"/>
  <c r="N12" i="7"/>
  <c r="M12" i="7"/>
  <c r="E12" i="7"/>
  <c r="F12" i="7"/>
  <c r="G12" i="7"/>
  <c r="H12" i="7"/>
  <c r="I12" i="7"/>
  <c r="J12" i="7"/>
  <c r="K12" i="7"/>
  <c r="L12" i="7"/>
  <c r="J34" i="6"/>
  <c r="J32" i="6"/>
  <c r="J31" i="6"/>
  <c r="I24" i="6"/>
  <c r="I23" i="6"/>
  <c r="I22" i="6"/>
  <c r="I20" i="6"/>
  <c r="I15" i="6"/>
  <c r="J13" i="6"/>
  <c r="H24" i="6"/>
  <c r="H23" i="6"/>
  <c r="H22" i="6"/>
  <c r="H20" i="6"/>
  <c r="H15" i="6"/>
  <c r="E10" i="17"/>
  <c r="F34" i="17"/>
  <c r="F11" i="17"/>
  <c r="F12" i="17"/>
  <c r="F18" i="17"/>
  <c r="F19" i="17"/>
  <c r="F20" i="17"/>
  <c r="F21" i="17"/>
  <c r="F25" i="17"/>
  <c r="F26" i="17"/>
  <c r="F30" i="17"/>
  <c r="F33" i="17"/>
  <c r="G11" i="17"/>
  <c r="G12" i="17"/>
  <c r="G18" i="17"/>
  <c r="G19" i="17"/>
  <c r="G20" i="17"/>
  <c r="G21" i="17"/>
  <c r="H11" i="17"/>
  <c r="H12" i="17"/>
  <c r="H18" i="17"/>
  <c r="H19" i="17"/>
  <c r="H20" i="17"/>
  <c r="H21" i="17"/>
  <c r="I11" i="17"/>
  <c r="I12" i="17"/>
  <c r="I18" i="17"/>
  <c r="I19" i="17"/>
  <c r="I20" i="17"/>
  <c r="I21" i="17"/>
  <c r="J11" i="17"/>
  <c r="J12" i="17"/>
  <c r="J18" i="17"/>
  <c r="J19" i="17"/>
  <c r="J20" i="17"/>
  <c r="J21" i="17"/>
  <c r="K10" i="17"/>
  <c r="K11" i="17"/>
  <c r="K12" i="17"/>
  <c r="K15" i="17"/>
  <c r="K18" i="17"/>
  <c r="K19" i="17"/>
  <c r="K20" i="17"/>
  <c r="K21" i="17"/>
  <c r="K34" i="17"/>
  <c r="L11" i="17"/>
  <c r="L12" i="17"/>
  <c r="L18" i="17"/>
  <c r="L19" i="17"/>
  <c r="L20" i="17"/>
  <c r="L21" i="17"/>
  <c r="L25" i="17"/>
  <c r="L26" i="17"/>
  <c r="L30" i="17"/>
  <c r="L33" i="17"/>
  <c r="M10" i="17"/>
  <c r="M12" i="17"/>
  <c r="M15" i="17"/>
  <c r="M18" i="17"/>
  <c r="M19" i="17"/>
  <c r="M20" i="17"/>
  <c r="M21" i="17"/>
  <c r="M34" i="17"/>
  <c r="N10" i="17"/>
  <c r="N12" i="17"/>
  <c r="N15" i="17"/>
  <c r="N18" i="17"/>
  <c r="N19" i="17"/>
  <c r="N20" i="17"/>
  <c r="N21" i="17"/>
  <c r="N34" i="17"/>
  <c r="O15" i="17"/>
  <c r="O21" i="17"/>
  <c r="O34" i="17"/>
  <c r="P34" i="17"/>
  <c r="R34" i="17"/>
  <c r="Q34" i="17"/>
  <c r="P32" i="17"/>
  <c r="R32" i="17"/>
  <c r="Q32" i="17"/>
  <c r="P31" i="17"/>
  <c r="R31" i="17"/>
  <c r="Q31" i="17"/>
  <c r="P30" i="17"/>
  <c r="R30" i="17"/>
  <c r="Q30" i="17"/>
  <c r="P24" i="17"/>
  <c r="R24" i="17"/>
  <c r="P25" i="17"/>
  <c r="R25" i="17"/>
  <c r="P26" i="17"/>
  <c r="R26" i="17"/>
  <c r="R27" i="17"/>
  <c r="P27" i="17"/>
  <c r="Q27" i="17"/>
  <c r="Q26" i="17"/>
  <c r="Q25" i="17"/>
  <c r="Q24" i="17"/>
  <c r="P18" i="17"/>
  <c r="R18" i="17"/>
  <c r="P19" i="17"/>
  <c r="R19" i="17"/>
  <c r="P20" i="17"/>
  <c r="R20" i="17"/>
  <c r="R21" i="17"/>
  <c r="P21" i="17"/>
  <c r="Q21" i="17"/>
  <c r="Q20" i="17"/>
  <c r="Q19" i="17"/>
  <c r="Q18" i="17"/>
  <c r="P10" i="17"/>
  <c r="R10" i="17"/>
  <c r="P11" i="17"/>
  <c r="R11" i="17"/>
  <c r="P12" i="17"/>
  <c r="R12" i="17"/>
  <c r="R15" i="17"/>
  <c r="P15" i="17"/>
  <c r="Q15" i="17"/>
  <c r="Q14" i="17"/>
  <c r="Q13" i="17"/>
  <c r="Q12" i="17"/>
  <c r="Q11" i="17"/>
  <c r="Q10" i="17"/>
  <c r="E10" i="16"/>
  <c r="F11" i="16"/>
  <c r="F12" i="16"/>
  <c r="F18" i="16"/>
  <c r="F19" i="16"/>
  <c r="F20" i="16"/>
  <c r="F21" i="16"/>
  <c r="F30" i="16"/>
  <c r="F33" i="16"/>
  <c r="F34" i="16"/>
  <c r="G11" i="16"/>
  <c r="G12" i="16"/>
  <c r="G18" i="16"/>
  <c r="G19" i="16"/>
  <c r="G20" i="16"/>
  <c r="G21" i="16"/>
  <c r="H11" i="16"/>
  <c r="H12" i="16"/>
  <c r="H18" i="16"/>
  <c r="H19" i="16"/>
  <c r="H20" i="16"/>
  <c r="H21" i="16"/>
  <c r="I11" i="16"/>
  <c r="I12" i="16"/>
  <c r="I18" i="16"/>
  <c r="I19" i="16"/>
  <c r="I20" i="16"/>
  <c r="I21" i="16"/>
  <c r="J11" i="16"/>
  <c r="J12" i="16"/>
  <c r="J18" i="16"/>
  <c r="J19" i="16"/>
  <c r="J20" i="16"/>
  <c r="J21" i="16"/>
  <c r="K10" i="16"/>
  <c r="K11" i="16"/>
  <c r="K12" i="16"/>
  <c r="K15" i="16"/>
  <c r="K18" i="16"/>
  <c r="K19" i="16"/>
  <c r="K20" i="16"/>
  <c r="K21" i="16"/>
  <c r="K34" i="16"/>
  <c r="L11" i="16"/>
  <c r="L12" i="16"/>
  <c r="L18" i="16"/>
  <c r="L19" i="16"/>
  <c r="L20" i="16"/>
  <c r="L21" i="16"/>
  <c r="L30" i="16"/>
  <c r="L33" i="16"/>
  <c r="M10" i="16"/>
  <c r="M12" i="16"/>
  <c r="M15" i="16"/>
  <c r="M18" i="16"/>
  <c r="M19" i="16"/>
  <c r="M20" i="16"/>
  <c r="M21" i="16"/>
  <c r="M34" i="16"/>
  <c r="N10" i="16"/>
  <c r="N12" i="16"/>
  <c r="N15" i="16"/>
  <c r="N18" i="16"/>
  <c r="N19" i="16"/>
  <c r="N20" i="16"/>
  <c r="N21" i="16"/>
  <c r="N34" i="16"/>
  <c r="O15" i="16"/>
  <c r="O21" i="16"/>
  <c r="O34" i="16"/>
  <c r="P34" i="16"/>
  <c r="R34" i="16"/>
  <c r="Q34" i="16"/>
  <c r="P32" i="16"/>
  <c r="R32" i="16"/>
  <c r="Q32" i="16"/>
  <c r="P31" i="16"/>
  <c r="R31" i="16"/>
  <c r="Q31" i="16"/>
  <c r="P30" i="16"/>
  <c r="R30" i="16"/>
  <c r="Q30" i="16"/>
  <c r="P24" i="16"/>
  <c r="R24" i="16"/>
  <c r="P25" i="16"/>
  <c r="R25" i="16"/>
  <c r="P26" i="16"/>
  <c r="R26" i="16"/>
  <c r="R27" i="16"/>
  <c r="P27" i="16"/>
  <c r="Q27" i="16"/>
  <c r="Q26" i="16"/>
  <c r="Q25" i="16"/>
  <c r="Q24" i="16"/>
  <c r="P18" i="16"/>
  <c r="R18" i="16"/>
  <c r="P19" i="16"/>
  <c r="R19" i="16"/>
  <c r="P20" i="16"/>
  <c r="R20" i="16"/>
  <c r="R21" i="16"/>
  <c r="P21" i="16"/>
  <c r="Q21" i="16"/>
  <c r="Q20" i="16"/>
  <c r="Q19" i="16"/>
  <c r="Q18" i="16"/>
  <c r="P10" i="16"/>
  <c r="R10" i="16"/>
  <c r="P11" i="16"/>
  <c r="R11" i="16"/>
  <c r="P12" i="16"/>
  <c r="R12" i="16"/>
  <c r="R15" i="16"/>
  <c r="P15" i="16"/>
  <c r="Q15" i="16"/>
  <c r="Q14" i="16"/>
  <c r="Q13" i="16"/>
  <c r="Q12" i="16"/>
  <c r="Q11" i="16"/>
  <c r="Q10" i="16"/>
  <c r="G24" i="6"/>
  <c r="G15" i="6"/>
  <c r="F11" i="15"/>
  <c r="F12" i="15"/>
  <c r="F18" i="15"/>
  <c r="F19" i="15"/>
  <c r="F20" i="15"/>
  <c r="F21" i="15"/>
  <c r="F30" i="15"/>
  <c r="F33" i="15"/>
  <c r="F34" i="15"/>
  <c r="G11" i="15"/>
  <c r="G12" i="15"/>
  <c r="G18" i="15"/>
  <c r="G19" i="15"/>
  <c r="G20" i="15"/>
  <c r="G21" i="15"/>
  <c r="H11" i="15"/>
  <c r="H12" i="15"/>
  <c r="H18" i="15"/>
  <c r="H19" i="15"/>
  <c r="H20" i="15"/>
  <c r="H21" i="15"/>
  <c r="I11" i="15"/>
  <c r="I12" i="15"/>
  <c r="I18" i="15"/>
  <c r="I19" i="15"/>
  <c r="I20" i="15"/>
  <c r="I21" i="15"/>
  <c r="J11" i="15"/>
  <c r="J12" i="15"/>
  <c r="J18" i="15"/>
  <c r="J19" i="15"/>
  <c r="J20" i="15"/>
  <c r="J21" i="15"/>
  <c r="K11" i="15"/>
  <c r="K12" i="15"/>
  <c r="K18" i="15"/>
  <c r="K19" i="15"/>
  <c r="K20" i="15"/>
  <c r="K21" i="15"/>
  <c r="L11" i="15"/>
  <c r="L12" i="15"/>
  <c r="L18" i="15"/>
  <c r="L19" i="15"/>
  <c r="L20" i="15"/>
  <c r="L21" i="15"/>
  <c r="L30" i="15"/>
  <c r="L33" i="15"/>
  <c r="M18" i="15"/>
  <c r="M19" i="15"/>
  <c r="M20" i="15"/>
  <c r="M21" i="15"/>
  <c r="N18" i="15"/>
  <c r="N19" i="15"/>
  <c r="N20" i="15"/>
  <c r="N21" i="15"/>
  <c r="O15" i="15"/>
  <c r="O21" i="15"/>
  <c r="O34" i="15"/>
  <c r="P34" i="15"/>
  <c r="R34" i="15"/>
  <c r="Q34" i="15"/>
  <c r="P32" i="15"/>
  <c r="R32" i="15"/>
  <c r="Q32" i="15"/>
  <c r="P31" i="15"/>
  <c r="R31" i="15"/>
  <c r="Q31" i="15"/>
  <c r="P30" i="15"/>
  <c r="R30" i="15"/>
  <c r="Q30" i="15"/>
  <c r="P24" i="15"/>
  <c r="R24" i="15"/>
  <c r="P25" i="15"/>
  <c r="R25" i="15"/>
  <c r="P26" i="15"/>
  <c r="R26" i="15"/>
  <c r="R27" i="15"/>
  <c r="P27" i="15"/>
  <c r="Q27" i="15"/>
  <c r="Q26" i="15"/>
  <c r="Q25" i="15"/>
  <c r="Q24" i="15"/>
  <c r="P18" i="15"/>
  <c r="R18" i="15"/>
  <c r="P19" i="15"/>
  <c r="R19" i="15"/>
  <c r="P20" i="15"/>
  <c r="R20" i="15"/>
  <c r="R21" i="15"/>
  <c r="P21" i="15"/>
  <c r="Q21" i="15"/>
  <c r="Q20" i="15"/>
  <c r="Q19" i="15"/>
  <c r="Q18" i="15"/>
  <c r="P10" i="15"/>
  <c r="R10" i="15"/>
  <c r="P11" i="15"/>
  <c r="R11" i="15"/>
  <c r="P12" i="15"/>
  <c r="R12" i="15"/>
  <c r="R15" i="15"/>
  <c r="P15" i="15"/>
  <c r="Q15" i="15"/>
  <c r="Q14" i="15"/>
  <c r="Q13" i="15"/>
  <c r="Q12" i="15"/>
  <c r="Q11" i="15"/>
  <c r="Q10" i="15"/>
  <c r="F18" i="7"/>
  <c r="F21" i="7"/>
  <c r="F13" i="6"/>
  <c r="F24" i="6"/>
  <c r="N18" i="7"/>
  <c r="N21" i="7"/>
  <c r="M18" i="7"/>
  <c r="M21" i="7"/>
  <c r="L18" i="7"/>
  <c r="L21" i="7"/>
  <c r="K18" i="7"/>
  <c r="K21" i="7"/>
  <c r="J18" i="7"/>
  <c r="J21" i="7"/>
  <c r="I18" i="7"/>
  <c r="I21" i="7"/>
  <c r="H18" i="7"/>
  <c r="H21" i="7"/>
  <c r="G18" i="7"/>
  <c r="G21" i="7"/>
  <c r="P11" i="7"/>
  <c r="Q11" i="7"/>
  <c r="P12" i="7"/>
  <c r="Q12" i="7"/>
  <c r="Q13" i="7"/>
  <c r="Q14" i="7"/>
  <c r="P10" i="7"/>
  <c r="Q10" i="7"/>
  <c r="K19" i="7"/>
  <c r="K20" i="7"/>
  <c r="I19" i="7"/>
  <c r="I20" i="7"/>
  <c r="H19" i="7"/>
  <c r="H20" i="7"/>
  <c r="F19" i="7"/>
  <c r="F20" i="7"/>
  <c r="F34" i="7"/>
  <c r="G19" i="7"/>
  <c r="G20" i="7"/>
  <c r="J19" i="7"/>
  <c r="J20" i="7"/>
  <c r="L19" i="7"/>
  <c r="L20" i="7"/>
  <c r="M19" i="7"/>
  <c r="M20" i="7"/>
  <c r="N19" i="7"/>
  <c r="N20" i="7"/>
  <c r="O15" i="7"/>
  <c r="O21" i="7"/>
  <c r="O34" i="7"/>
  <c r="P34" i="7"/>
  <c r="R34" i="7"/>
  <c r="P31" i="7"/>
  <c r="R31" i="7"/>
  <c r="P32" i="7"/>
  <c r="R32" i="7"/>
  <c r="P30" i="7"/>
  <c r="R30" i="7"/>
  <c r="Q31" i="7"/>
  <c r="Q32" i="7"/>
  <c r="Q30" i="7"/>
  <c r="P19" i="7"/>
  <c r="P20" i="7"/>
  <c r="P18" i="7"/>
  <c r="P25" i="7"/>
  <c r="P26" i="7"/>
  <c r="P24" i="7"/>
  <c r="G6" i="10"/>
  <c r="I6" i="10"/>
  <c r="K6" i="10"/>
  <c r="M6" i="10"/>
  <c r="J14" i="6"/>
  <c r="J15" i="6"/>
  <c r="J16" i="6"/>
  <c r="J17" i="6"/>
  <c r="J18" i="6"/>
  <c r="J19" i="6"/>
  <c r="J20" i="6"/>
  <c r="J21" i="6"/>
  <c r="J22" i="6"/>
  <c r="J23" i="6"/>
  <c r="J24" i="6"/>
  <c r="J25" i="6"/>
  <c r="J26" i="6"/>
  <c r="J27" i="6"/>
  <c r="J28" i="6"/>
  <c r="J29" i="6"/>
  <c r="J12" i="6"/>
  <c r="B12" i="8"/>
  <c r="B11" i="8"/>
  <c r="B10" i="8"/>
  <c r="B9" i="8"/>
  <c r="B8" i="8"/>
  <c r="B7" i="8"/>
  <c r="B6" i="8"/>
  <c r="E19" i="10"/>
  <c r="E24" i="10"/>
  <c r="E23" i="10"/>
  <c r="E21" i="10"/>
  <c r="M17" i="10"/>
  <c r="K17" i="10"/>
  <c r="I17" i="10"/>
  <c r="G17" i="10"/>
  <c r="E17" i="10"/>
  <c r="M16" i="10"/>
  <c r="K16" i="10"/>
  <c r="I16" i="10"/>
  <c r="G16" i="10"/>
  <c r="E16" i="10"/>
  <c r="M8" i="10"/>
  <c r="M14" i="10"/>
  <c r="K8" i="10"/>
  <c r="K14" i="10"/>
  <c r="I8" i="10"/>
  <c r="I14" i="10"/>
  <c r="G8" i="10"/>
  <c r="G14" i="10"/>
  <c r="M12" i="10"/>
  <c r="K12" i="10"/>
  <c r="I12" i="10"/>
  <c r="G12" i="10"/>
  <c r="E12" i="10"/>
  <c r="M10" i="10"/>
  <c r="K10" i="10"/>
  <c r="I10" i="10"/>
  <c r="G10" i="10"/>
  <c r="E10" i="10"/>
  <c r="R11" i="7"/>
  <c r="Q20" i="7"/>
  <c r="Q25" i="7"/>
  <c r="Q19" i="7"/>
  <c r="G44" i="6"/>
  <c r="H44" i="6"/>
  <c r="I44" i="6"/>
  <c r="R20" i="7"/>
  <c r="R25" i="7"/>
  <c r="R19" i="7"/>
  <c r="Q26" i="7"/>
  <c r="R26" i="7"/>
  <c r="P15" i="7"/>
  <c r="R12" i="7"/>
  <c r="R24" i="7"/>
  <c r="P27" i="7"/>
  <c r="Q24" i="7"/>
  <c r="R18" i="7"/>
  <c r="R21" i="7"/>
  <c r="Q18" i="7"/>
  <c r="R10" i="7"/>
  <c r="P21" i="7"/>
  <c r="Q21" i="7"/>
  <c r="R15" i="7"/>
  <c r="Q15" i="7"/>
  <c r="R27" i="7"/>
  <c r="H46" i="6"/>
  <c r="G46" i="6"/>
  <c r="I46" i="6"/>
  <c r="Q27" i="7"/>
  <c r="Q34" i="7"/>
  <c r="J46" i="6"/>
  <c r="F44" i="6"/>
  <c r="F46" i="6"/>
</calcChain>
</file>

<file path=xl/sharedStrings.xml><?xml version="1.0" encoding="utf-8"?>
<sst xmlns="http://schemas.openxmlformats.org/spreadsheetml/2006/main" count="384" uniqueCount="215">
  <si>
    <t xml:space="preserve"> Revenue</t>
  </si>
  <si>
    <t>Expense</t>
  </si>
  <si>
    <t xml:space="preserve">CSU Fund : </t>
  </si>
  <si>
    <t>Peoplesoft Fund:</t>
  </si>
  <si>
    <t xml:space="preserve">Department : </t>
  </si>
  <si>
    <t>Expense by Account</t>
  </si>
  <si>
    <t>Expense by Account Total</t>
  </si>
  <si>
    <t>Revenue by Account</t>
  </si>
  <si>
    <t>Revenue by Account Total</t>
  </si>
  <si>
    <t>Net Operating (Income) Loss</t>
  </si>
  <si>
    <t>Justification/ Explanation:</t>
  </si>
  <si>
    <t>Date:</t>
  </si>
  <si>
    <t>Principal Investigator:</t>
  </si>
  <si>
    <t xml:space="preserve"> </t>
  </si>
  <si>
    <t xml:space="preserve">Ballast Water State Lands </t>
  </si>
  <si>
    <t>503402 - Other Grants &amp; Contracts noncap</t>
  </si>
  <si>
    <t>606002 - Travel Out of State</t>
  </si>
  <si>
    <t>606001 - Travel In State</t>
  </si>
  <si>
    <t xml:space="preserve"> Total Expense</t>
  </si>
  <si>
    <t xml:space="preserve"> Total  Revenue</t>
  </si>
  <si>
    <t>Budget:</t>
  </si>
  <si>
    <t>Dept Name:</t>
  </si>
  <si>
    <t>Optional</t>
  </si>
  <si>
    <t>Position Title</t>
  </si>
  <si>
    <t>OASDI</t>
  </si>
  <si>
    <t>Dental</t>
  </si>
  <si>
    <t>Health</t>
  </si>
  <si>
    <t>Retirement</t>
  </si>
  <si>
    <t>Life Ins</t>
  </si>
  <si>
    <t>Medicare</t>
  </si>
  <si>
    <t>Vision</t>
  </si>
  <si>
    <t>LT Disability</t>
  </si>
  <si>
    <t>Flex Cash</t>
  </si>
  <si>
    <t>Notes</t>
  </si>
  <si>
    <t>Subtotal: S &amp; Wages Academics - 601100</t>
  </si>
  <si>
    <t>Subtotal Support Staff - 601300</t>
  </si>
  <si>
    <t>Student Assistants - 601303</t>
  </si>
  <si>
    <t>TOTAL SALARY /  BENEFITS</t>
  </si>
  <si>
    <t>603001 - OASDI</t>
  </si>
  <si>
    <t>603003 - Dental</t>
  </si>
  <si>
    <t>603004 - Health</t>
  </si>
  <si>
    <t>603005 - Retirement</t>
  </si>
  <si>
    <t>603011 - Life Ins.</t>
  </si>
  <si>
    <t>603012 - Medicare</t>
  </si>
  <si>
    <t>603013 - Vision</t>
  </si>
  <si>
    <t>603014 - LT Disability</t>
  </si>
  <si>
    <t>603015 - Flex Cash</t>
  </si>
  <si>
    <t>Subtotal: Mgt. and Supv. - 601201</t>
  </si>
  <si>
    <t>503107 - Fed Contracts &amp; Grants noncap</t>
  </si>
  <si>
    <t>503290 - State Contracts &amp; Grants noncap</t>
  </si>
  <si>
    <t>503301 - Local Contracts &amp; Grants noncap</t>
  </si>
  <si>
    <t>620001 - SP - Subrecipient w/F&amp;A</t>
  </si>
  <si>
    <t>601100 - S&amp;W Academics</t>
  </si>
  <si>
    <t>Andrew Som</t>
  </si>
  <si>
    <t>Name</t>
  </si>
  <si>
    <t>Dean:</t>
  </si>
  <si>
    <t>619901 - Other Equipment &gt;$5k</t>
  </si>
  <si>
    <t>660003 - Supplies and Services</t>
  </si>
  <si>
    <t xml:space="preserve">Proportional Cost of Benefits </t>
  </si>
  <si>
    <t>601303 - Student Assistants</t>
  </si>
  <si>
    <t>TBD</t>
  </si>
  <si>
    <t>662001 - Sponsored Programs F&amp;A Indirect (47%)</t>
  </si>
  <si>
    <t>Chair:</t>
  </si>
  <si>
    <t>Provost</t>
  </si>
  <si>
    <t>Controller:</t>
  </si>
  <si>
    <t>46xxx</t>
  </si>
  <si>
    <t>76xxx</t>
  </si>
  <si>
    <t>Orig Budget Year 1</t>
  </si>
  <si>
    <t>Orig Budget Year 2</t>
  </si>
  <si>
    <t>Orig Budget Year 3</t>
  </si>
  <si>
    <t>Orig Budget Year 4</t>
  </si>
  <si>
    <t>Total Project Budget</t>
  </si>
  <si>
    <t>Project Budget Template</t>
  </si>
  <si>
    <t>Faculty Salary Calculator</t>
  </si>
  <si>
    <t>Enter Monthly Gross Salary:*</t>
  </si>
  <si>
    <t>Annual Salary (monthly *12)</t>
  </si>
  <si>
    <t>Summer Salary ((annual /170)*22)</t>
  </si>
  <si>
    <t>Unit Replacement Cost (annual / 30)**</t>
  </si>
  <si>
    <t>25% Academic Year Overload, annual rate</t>
  </si>
  <si>
    <t>25% Academic Year Overload, monthly rate</t>
  </si>
  <si>
    <t>Monthly (full-time) rate in 12-month assignment</t>
  </si>
  <si>
    <t>For part-time assignments, enter time base of assignment in decimal form (e.g., 0.50)</t>
  </si>
  <si>
    <t>Monthly actual rate in part-time 12-month assignment</t>
  </si>
  <si>
    <t>25% 12-month Overload, annual rate</t>
  </si>
  <si>
    <t>25% 12-month Overload, monthly rate</t>
  </si>
  <si>
    <t>*If you are full-time in one faculty assignment, your pay stub will show your gross salary.  Certain deductions are taken pre-tax to increase your take home pay.  As a result, you have several "gross salary" rates.  Choose the highest rate on your pay stub.  If you are part-time or receive more than one check for your faculty assignment (e.g., are serving as a department chair), you will need to obtain your gross monthly salary from your department Administrative Coordinator, school administrative manager, Payroll, or Faculty Affairs.</t>
  </si>
  <si>
    <t>**(This figure can also be used in calculating the salary for academic-year overload assignments of less than 25% by multiplying the figure by the number of units of overload)</t>
  </si>
  <si>
    <t>This worksheet is designed to provide estimates for various faculty salary derivations. The formulas may not fit a particular faculty member's circumstances. Please confirms salay estimates with Faculty Affairs and/or RIO.</t>
  </si>
  <si>
    <t>Management and Supervisory - 601201 (MPPs)</t>
  </si>
  <si>
    <t>Lori Schroeder</t>
  </si>
  <si>
    <t>Rabi Joseph</t>
  </si>
  <si>
    <t>Christopher Brown</t>
  </si>
  <si>
    <t>RIO:</t>
  </si>
  <si>
    <t xml:space="preserve">SAMPLE ONE-YEAR BUDGET </t>
  </si>
  <si>
    <t xml:space="preserve">are included along with basic information on calculating salaries, fringe benefits and </t>
  </si>
  <si>
    <t>PERSONNEL</t>
  </si>
  <si>
    <t>Academic-Year Assignments (assignments in which the work period is concurrent with the beginning and end of the semesters.  Pay is most often issued throughout the year for such assignments):</t>
  </si>
  <si>
    <t xml:space="preserve"> a) Monthly salary rate will be the same as the faculty's regular monthly salary rate.</t>
  </si>
  <si>
    <t xml:space="preserve"> b) Calculate actual monthly salary by dividing the monthly rate by 15 and dividing by the number of units of assignment for the grant.</t>
  </si>
  <si>
    <t xml:space="preserve"> c) Calculate annual rate by multiplying the figure obtained in (b) by 12, or the semester rate by multiplying it by 6.</t>
  </si>
  <si>
    <t xml:space="preserve"> e) Although faculty do not technically have an "hourly rate," this may be</t>
  </si>
  <si>
    <t xml:space="preserve">      estimated based on the daily rate/8 hours.</t>
  </si>
  <si>
    <t>a) Calculate monthly salary by increasing the academic-year monthly salary rate by 15%</t>
  </si>
  <si>
    <t>b) Calculate actual monthly salary by multiplying by the fraction of assignment, which may be any decimal from .01 to 1.0, as long as it is divisible by 2 or 5 (.50, .25, .05 are acceptable; .33 is not).</t>
  </si>
  <si>
    <t>c) Calculate annual salary by multiplying the figure obtatined in (b) by 12.</t>
  </si>
  <si>
    <t>d) Calculate daily rate by dividing the figure obtained in (a) by 22.</t>
  </si>
  <si>
    <t>e) Although faculty do not technically have an "hourly rate," this may be</t>
  </si>
  <si>
    <t>Lecturers - Special Note:</t>
  </si>
  <si>
    <t>If lecturers are written into proposals, the additional assignment of work may create</t>
  </si>
  <si>
    <t>benefits or entitlement issues.  Consult with the school Administrative Manager or Faculty Affairs</t>
  </si>
  <si>
    <t>as needed.</t>
  </si>
  <si>
    <t>Faculty "Overload":</t>
  </si>
  <si>
    <t xml:space="preserve">Faculty may work up to the 125% level of effort (25% above full-time) during the academic year </t>
  </si>
  <si>
    <t>within the constraints of the bargaining agreement, system policy, and campus guidelines, and with</t>
  </si>
  <si>
    <t>approval of the Dean or Project Administrator.  In some circumstances, faculty with multiple grants</t>
  </si>
  <si>
    <t>from different fund sources may work up to the 125% level of effort in summer as well.</t>
  </si>
  <si>
    <t>If such an appointment is being considered, check with the school Administrative Manager, Dean, or</t>
  </si>
  <si>
    <t>Faculty Special Consultants:</t>
  </si>
  <si>
    <t xml:space="preserve"> Faculty may be paid stipends as "special consultants" in some cases for short-</t>
  </si>
  <si>
    <t xml:space="preserve"> term grant work which is significantly different from their teaching work.  Check</t>
  </si>
  <si>
    <t>Management Personnel Plan Staff (Administrators):</t>
  </si>
  <si>
    <t xml:space="preserve"> a) To add a new MPP position in a proposal, use the latest rates at the</t>
  </si>
  <si>
    <t xml:space="preserve">      CSU salaries web site for the appropriate MPP level:</t>
  </si>
  <si>
    <t xml:space="preserve">      http://www.calstate.edu/HRAdm/SalarySchedule/Salary.aspx</t>
  </si>
  <si>
    <t xml:space="preserve"> b) To buy out time of an existing MPP position multiply the annual salary</t>
  </si>
  <si>
    <t xml:space="preserve">     by the % of the proposed buy-out. </t>
  </si>
  <si>
    <t>Exempt Staff:</t>
  </si>
  <si>
    <t xml:space="preserve"> a) To add a new exempt position in a proposal, use the latest rates at the</t>
  </si>
  <si>
    <t xml:space="preserve">      CSU salaries web site for the appropriate position:</t>
  </si>
  <si>
    <t xml:space="preserve"> b) To buy out time of an existing non-exempt staff position multiply the annual salary</t>
  </si>
  <si>
    <t>Non-Exempt Staff:</t>
  </si>
  <si>
    <t xml:space="preserve"> a) To add a new non-exempt position in a proposal, use the latest rates at the</t>
  </si>
  <si>
    <t>Non-exempt staff may be compensated in excess of 100%; any compensation above the 100%</t>
  </si>
  <si>
    <t>level of effort must be paid at overtime rates.  Manager/AVP or VP approval is required.</t>
  </si>
  <si>
    <t>Use the student assistant employment form to establish wage rates; this form is</t>
  </si>
  <si>
    <t>available from Human Services.  Generally, students</t>
  </si>
  <si>
    <t>may not work more than 20 hours/week during the academic year and 40 hours/week during the summer.</t>
  </si>
  <si>
    <t>FRINGE BENEFITS</t>
  </si>
  <si>
    <t>See Fringe Benefit Rate sheet.</t>
  </si>
  <si>
    <t>TRAVEL</t>
  </si>
  <si>
    <t>Itemize purpose, airfare, hotel, ground transportation, mileage, conference fees,</t>
  </si>
  <si>
    <t>per diem, etc.  Consult the SSU Seawolf Services travel policies page for guidance:</t>
  </si>
  <si>
    <t>EQUIPMENT</t>
  </si>
  <si>
    <t>Itemize by model/make, etc. and include maintenance contracts whenever possible.</t>
  </si>
  <si>
    <t>MATERIALS AND SUPPLIES</t>
  </si>
  <si>
    <t>Itemize requested materials and supplies expenses which are directly</t>
  </si>
  <si>
    <t>attributable to the project.</t>
  </si>
  <si>
    <t>SUBAWARDS</t>
  </si>
  <si>
    <t>Itemize subawardees - purposes/amounts.</t>
  </si>
  <si>
    <t>CONSULTANTS</t>
  </si>
  <si>
    <t>Itemize consultants - purposes/amounts.</t>
  </si>
  <si>
    <t>OTHER</t>
  </si>
  <si>
    <t>Itemize any other expenses and justify inclusion in the project budget.</t>
  </si>
  <si>
    <t>calculation.</t>
  </si>
  <si>
    <t>INDIRECT COSTS</t>
  </si>
  <si>
    <t xml:space="preserve"> - Apply 8% of modified total direct costs if the sponsor is the Department of Education.</t>
  </si>
  <si>
    <t>If one of the above minimum rates is not allowed by the sponsoring agency, approval from</t>
  </si>
  <si>
    <r>
      <rPr>
        <b/>
        <sz val="10"/>
        <rFont val="Calibri"/>
        <family val="2"/>
      </rPr>
      <t>TOTAL DIRECT COSTS (IDC Included)</t>
    </r>
    <r>
      <rPr>
        <sz val="10"/>
        <rFont val="Calibri"/>
        <family val="2"/>
      </rPr>
      <t xml:space="preserve"> - Total of direct costs that are included in the indirect costs</t>
    </r>
  </si>
  <si>
    <r>
      <rPr>
        <b/>
        <sz val="10"/>
        <rFont val="Calibri"/>
        <family val="2"/>
      </rPr>
      <t>EXCLUDED DIRECT COSTS</t>
    </r>
    <r>
      <rPr>
        <sz val="10"/>
        <rFont val="Calibri"/>
        <family val="2"/>
      </rPr>
      <t xml:space="preserve"> - Those direct costs that are not included in the indirect costs calculation.</t>
    </r>
  </si>
  <si>
    <r>
      <t xml:space="preserve">TOTAL DIRECT COSTS - </t>
    </r>
    <r>
      <rPr>
        <sz val="10"/>
        <rFont val="Calibri"/>
        <family val="2"/>
      </rPr>
      <t>The sum of all of the above.</t>
    </r>
  </si>
  <si>
    <r>
      <t xml:space="preserve">TOTAL PROJECT COSTS - </t>
    </r>
    <r>
      <rPr>
        <sz val="10"/>
        <rFont val="Calibri"/>
        <family val="2"/>
      </rPr>
      <t>The sum of total direct costs and total indirect costs.</t>
    </r>
  </si>
  <si>
    <r>
      <rPr>
        <b/>
        <u/>
        <sz val="10"/>
        <rFont val="Calibri"/>
        <family val="2"/>
        <scheme val="minor"/>
      </rPr>
      <t>12-Month Assignments</t>
    </r>
    <r>
      <rPr>
        <sz val="10"/>
        <rFont val="Calibri"/>
        <family val="2"/>
      </rPr>
      <t xml:space="preserve"> (assignments in which the work period extends from the first to the last day of the assignment, which need not be 12 months long.  This is most often used when the work will extend throughout the calendar year, or when the work will be accomplished in a time frame other than the semesters):</t>
    </r>
  </si>
  <si>
    <t>1. Faculty</t>
  </si>
  <si>
    <t>2. Staff</t>
  </si>
  <si>
    <t>3. Student Assistants</t>
  </si>
  <si>
    <t>The following sample budget is not meant to be all-inclusive.  Common allowable line items are included along with basic information on calculating salaries, fringe benefits and indirect costs</t>
  </si>
  <si>
    <t xml:space="preserve"> d) Calculate daily rate based on the figure from (a) multiplied by 12 and divided by # of days in the applicable academic year (varies, but generally 170-172; check with ORSP)</t>
  </si>
  <si>
    <t>Note: These rates are for planning and budgeting only. Actual rates may vary. If you are budgeting for exisitng employees you should use their actual benefit rates.</t>
  </si>
  <si>
    <t>Fringe Benefit Rates 2023 - 2024</t>
  </si>
  <si>
    <t>TOTAL</t>
  </si>
  <si>
    <t>PERS Retirement</t>
  </si>
  <si>
    <t>Social Security (FICA)</t>
  </si>
  <si>
    <t>Lecturer Replacement</t>
  </si>
  <si>
    <t>Grant-related Faculty 12 month &amp; MPP</t>
  </si>
  <si>
    <t>Grant-related Instructional Faculty - Additional (Summer)</t>
  </si>
  <si>
    <t>Salaried</t>
  </si>
  <si>
    <t>Hourly Intermittent*</t>
  </si>
  <si>
    <t>Student and Graduate Assistants</t>
  </si>
  <si>
    <t>*Add retirement with 1000 hours fiscal year or prior PERS enrollment</t>
  </si>
  <si>
    <t xml:space="preserve"> - Apply Cal Maritime's negotiated indirect cost rate of 47% of salaries, wages and fringe benefits whenever possible</t>
  </si>
  <si>
    <t xml:space="preserve"> - Apply 35% of total direct costs (or total modified direct costs) when applying to a sponsor that is a CA Agency.</t>
  </si>
  <si>
    <t>the AVP of RIO is required prior to applying.</t>
  </si>
  <si>
    <t>Research and Innovation Office</t>
  </si>
  <si>
    <t>601300 - Support Staff</t>
  </si>
  <si>
    <t># Days</t>
  </si>
  <si>
    <t>Daily Rate</t>
  </si>
  <si>
    <t>% Effort</t>
  </si>
  <si>
    <t>WTU/Year</t>
  </si>
  <si>
    <t>Support Staff (Summer/Non AY) - 601300</t>
  </si>
  <si>
    <t>Hourly Rate</t>
  </si>
  <si>
    <t>Total Hours</t>
  </si>
  <si>
    <t>DEPARTMENTAL BUDGET DEVELOPMENT</t>
  </si>
  <si>
    <t>Fund#: 46xxx</t>
  </si>
  <si>
    <t>Dept ID#: 76xxx</t>
  </si>
  <si>
    <t># Students</t>
  </si>
  <si>
    <t>Subtotal Student Assistants - 601303</t>
  </si>
  <si>
    <t>Annual Salary</t>
  </si>
  <si>
    <t>S &amp; W Academics (Faculty AY)- 601100</t>
  </si>
  <si>
    <t>Principal Investigator</t>
  </si>
  <si>
    <t>Co-PI</t>
  </si>
  <si>
    <t>Projected Gross Project Salary</t>
  </si>
  <si>
    <t>Estimated 3.0% Cost of Living Increases</t>
  </si>
  <si>
    <t>Gross Proportional Assignment Benefits</t>
  </si>
  <si>
    <t>Benefit % of Salary</t>
  </si>
  <si>
    <t>Total Position Budget</t>
  </si>
  <si>
    <t>601201 - Mngmt &amp; Supervisory</t>
  </si>
  <si>
    <t>Health &amp; Welfare**</t>
  </si>
  <si>
    <t>**Subject to change at end of calendar year</t>
  </si>
  <si>
    <t>***Special Consultants, once in PERS always in PERS for returning and concurrent appointments</t>
  </si>
  <si>
    <t>Bridge and Special Consultant***</t>
  </si>
  <si>
    <t>Day Rate ((annual /9)/22)</t>
  </si>
  <si>
    <t>MPPs may not be compensated in excess of 100% without written approval from the President.</t>
  </si>
  <si>
    <t>RIO Project Administrator.</t>
  </si>
  <si>
    <t xml:space="preserve"> with the RIO before assuming stipends may  be included in a proposal budget.</t>
  </si>
  <si>
    <t xml:space="preserve"> Stipend pay counts towards the overall level of effort.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</si>
</sst>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mm/dd/yy;@"/>
    <numFmt numFmtId="166" formatCode="_(* #,##0_);_(* \(#,##0\);_(* &quot;-&quot;??_);_(@_)"/>
    <numFmt numFmtId="167" formatCode="&quot;$&quot;#,##0.00"/>
    <numFmt numFmtId="168" formatCode="0.000%"/>
    <numFmt numFmtId="169" formatCode="&quot;$&quot;#,##0"/>
    <numFmt numFmtId="170" formatCode="0.0%"/>
  </numFmts>
  <fonts count="7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indexed="8"/>
      <name val="Calibri"/>
      <family val="2"/>
      <scheme val="minor"/>
    </font>
    <font>
      <b/>
      <sz val="18"/>
      <color indexed="8"/>
      <name val="Calibri"/>
      <family val="2"/>
      <scheme val="minor"/>
    </font>
    <font>
      <b/>
      <sz val="12"/>
      <color theme="1"/>
      <name val="Calibri"/>
      <family val="2"/>
      <scheme val="minor"/>
    </font>
    <font>
      <b/>
      <sz val="10"/>
      <color theme="7" tint="-0.249977111117893"/>
      <name val="Calibri"/>
      <family val="2"/>
      <scheme val="minor"/>
    </font>
    <font>
      <b/>
      <sz val="12"/>
      <color rgb="FF6E548E"/>
      <name val="Calibri"/>
      <family val="2"/>
      <scheme val="minor"/>
    </font>
    <font>
      <b/>
      <sz val="11"/>
      <color rgb="FF6E548E"/>
      <name val="Calibri"/>
      <family val="2"/>
      <scheme val="minor"/>
    </font>
    <font>
      <sz val="10"/>
      <name val="Arial"/>
      <family val="2"/>
    </font>
    <font>
      <sz val="10"/>
      <name val="Geneva"/>
    </font>
    <font>
      <b/>
      <sz val="12"/>
      <name val="Calibri"/>
      <family val="2"/>
      <scheme val="minor"/>
    </font>
    <font>
      <b/>
      <sz val="12"/>
      <color indexed="8"/>
      <name val="Calibri"/>
      <family val="2"/>
      <scheme val="minor"/>
    </font>
    <font>
      <b/>
      <sz val="11"/>
      <color rgb="FFFF0000"/>
      <name val="Calibri"/>
      <family val="2"/>
      <scheme val="minor"/>
    </font>
    <font>
      <sz val="12"/>
      <color theme="1"/>
      <name val="Calibri"/>
      <family val="2"/>
      <scheme val="minor"/>
    </font>
    <font>
      <b/>
      <i/>
      <sz val="14"/>
      <name val="Geneva"/>
    </font>
    <font>
      <b/>
      <sz val="12"/>
      <name val="Arial"/>
      <family val="2"/>
    </font>
    <font>
      <b/>
      <sz val="11"/>
      <name val="Arial"/>
      <family val="2"/>
    </font>
    <font>
      <sz val="11"/>
      <name val="Arial"/>
      <family val="2"/>
    </font>
    <font>
      <b/>
      <sz val="10"/>
      <name val="Geneva"/>
    </font>
    <font>
      <b/>
      <sz val="10"/>
      <name val="Arial"/>
      <family val="2"/>
    </font>
    <font>
      <b/>
      <i/>
      <sz val="12"/>
      <name val="Geneva"/>
    </font>
    <font>
      <b/>
      <sz val="11"/>
      <name val="Geneva"/>
    </font>
    <font>
      <b/>
      <i/>
      <sz val="11"/>
      <name val="Geneva"/>
    </font>
    <font>
      <sz val="11"/>
      <name val="Geneva"/>
    </font>
    <font>
      <sz val="11"/>
      <color indexed="8"/>
      <name val="Calibri"/>
      <family val="2"/>
    </font>
    <font>
      <b/>
      <sz val="11"/>
      <color indexed="8"/>
      <name val="Calibri"/>
      <family val="2"/>
    </font>
    <font>
      <sz val="10"/>
      <name val="Arial Unicode MS"/>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sz val="11"/>
      <color indexed="9"/>
      <name val="Calibri"/>
      <family val="2"/>
    </font>
    <font>
      <sz val="10"/>
      <name val="Calibri"/>
      <family val="2"/>
      <scheme val="minor"/>
    </font>
    <font>
      <sz val="9"/>
      <name val="Calibri"/>
      <family val="2"/>
      <scheme val="minor"/>
    </font>
    <font>
      <b/>
      <sz val="9"/>
      <name val="Calibri"/>
      <family val="2"/>
      <scheme val="minor"/>
    </font>
    <font>
      <b/>
      <u/>
      <sz val="10"/>
      <name val="Calibri"/>
      <family val="2"/>
      <scheme val="minor"/>
    </font>
    <font>
      <b/>
      <sz val="10"/>
      <name val="Calibri"/>
      <family val="2"/>
      <scheme val="minor"/>
    </font>
    <font>
      <sz val="12"/>
      <name val="Times New Roman"/>
      <family val="1"/>
    </font>
    <font>
      <b/>
      <i/>
      <sz val="10"/>
      <name val="Calibri"/>
      <family val="2"/>
      <scheme val="minor"/>
    </font>
    <font>
      <u/>
      <sz val="10"/>
      <name val="Calibri"/>
      <family val="2"/>
      <scheme val="minor"/>
    </font>
    <font>
      <sz val="10"/>
      <name val="Calibri"/>
      <family val="2"/>
    </font>
    <font>
      <b/>
      <sz val="10"/>
      <name val="Calibri"/>
      <family val="2"/>
    </font>
    <font>
      <i/>
      <sz val="10"/>
      <name val="Calibri"/>
      <family val="2"/>
      <scheme val="minor"/>
    </font>
    <font>
      <b/>
      <sz val="10"/>
      <color rgb="FFFF0000"/>
      <name val="Calibri"/>
      <family val="2"/>
    </font>
    <font>
      <b/>
      <i/>
      <sz val="10"/>
      <color rgb="FFFF0000"/>
      <name val="Calibri"/>
      <family val="2"/>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7" tint="0.79998168889431442"/>
        <bgColor theme="7" tint="0.79998168889431442"/>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FFFCC"/>
        <bgColor indexed="64"/>
      </patternFill>
    </fill>
    <fill>
      <patternFill patternType="solid">
        <fgColor rgb="FFFFCC99"/>
        <bgColor indexed="64"/>
      </patternFill>
    </fill>
    <fill>
      <patternFill patternType="solid">
        <fgColor rgb="FFFFFF99"/>
        <bgColor indexed="64"/>
      </patternFill>
    </fill>
    <fill>
      <patternFill patternType="solid">
        <fgColor rgb="FFCCFFC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indexed="13"/>
        <bgColor indexed="64"/>
      </patternFill>
    </fill>
    <fill>
      <patternFill patternType="solid">
        <fgColor rgb="FFFFFFFF"/>
        <bgColor rgb="FF000000"/>
      </patternFill>
    </fill>
    <fill>
      <patternFill patternType="solid">
        <fgColor rgb="FFFFFF99"/>
        <bgColor rgb="FF000000"/>
      </patternFill>
    </fill>
    <fill>
      <patternFill patternType="solid">
        <fgColor theme="9" tint="0.59999389629810485"/>
        <bgColor indexed="64"/>
      </patternFill>
    </fill>
    <fill>
      <patternFill patternType="lightGray"/>
    </fill>
    <fill>
      <patternFill patternType="solid">
        <fgColor indexed="65"/>
        <bgColor indexed="64"/>
      </patternFill>
    </fill>
    <fill>
      <patternFill patternType="solid">
        <fgColor theme="0"/>
        <bgColor indexed="64"/>
      </patternFill>
    </fill>
    <fill>
      <patternFill patternType="lightGray">
        <bgColor theme="0"/>
      </patternFill>
    </fill>
    <fill>
      <patternFill patternType="solid">
        <fgColor theme="0" tint="-0.14999847407452621"/>
        <bgColor indexed="64"/>
      </patternFill>
    </fill>
  </fills>
  <borders count="6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auto="1"/>
      </left>
      <right style="medium">
        <color auto="1"/>
      </right>
      <top style="medium">
        <color indexed="64"/>
      </top>
      <bottom/>
      <diagonal/>
    </border>
    <border>
      <left/>
      <right/>
      <top style="medium">
        <color indexed="64"/>
      </top>
      <bottom style="thin">
        <color auto="1"/>
      </bottom>
      <diagonal/>
    </border>
    <border>
      <left/>
      <right style="medium">
        <color auto="1"/>
      </right>
      <top style="medium">
        <color indexed="64"/>
      </top>
      <bottom/>
      <diagonal/>
    </border>
    <border>
      <left style="medium">
        <color indexed="64"/>
      </left>
      <right/>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auto="1"/>
      </top>
      <bottom style="double">
        <color auto="1"/>
      </bottom>
      <diagonal/>
    </border>
    <border>
      <left style="medium">
        <color auto="1"/>
      </left>
      <right/>
      <top style="thin">
        <color auto="1"/>
      </top>
      <bottom style="double">
        <color auto="1"/>
      </bottom>
      <diagonal/>
    </border>
    <border>
      <left style="medium">
        <color auto="1"/>
      </left>
      <right style="medium">
        <color auto="1"/>
      </right>
      <top style="medium">
        <color auto="1"/>
      </top>
      <bottom style="medium">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30"/>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double">
        <color auto="1"/>
      </top>
      <bottom style="double">
        <color auto="1"/>
      </bottom>
      <diagonal/>
    </border>
    <border>
      <left/>
      <right/>
      <top style="double">
        <color auto="1"/>
      </top>
      <bottom style="double">
        <color auto="1"/>
      </bottom>
      <diagonal/>
    </border>
    <border>
      <left style="medium">
        <color indexed="64"/>
      </left>
      <right/>
      <top/>
      <bottom style="double">
        <color auto="1"/>
      </bottom>
      <diagonal/>
    </border>
    <border>
      <left/>
      <right/>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auto="1"/>
      </left>
      <right style="medium">
        <color auto="1"/>
      </right>
      <top style="thin">
        <color auto="1"/>
      </top>
      <bottom/>
      <diagonal/>
    </border>
    <border>
      <left style="medium">
        <color auto="1"/>
      </left>
      <right style="medium">
        <color auto="1"/>
      </right>
      <top/>
      <bottom style="double">
        <color indexed="64"/>
      </bottom>
      <diagonal/>
    </border>
    <border>
      <left/>
      <right/>
      <top/>
      <bottom style="double">
        <color indexed="64"/>
      </bottom>
      <diagonal/>
    </border>
    <border>
      <left/>
      <right style="medium">
        <color auto="1"/>
      </right>
      <top/>
      <bottom style="double">
        <color auto="1"/>
      </bottom>
      <diagonal/>
    </border>
  </borders>
  <cellStyleXfs count="250">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24" fillId="0" borderId="0" applyFont="0" applyFill="0" applyBorder="0" applyAlignment="0" applyProtection="0"/>
    <xf numFmtId="0" fontId="25" fillId="0" borderId="0"/>
    <xf numFmtId="0" fontId="40" fillId="41" borderId="0" applyNumberFormat="0" applyBorder="0" applyAlignment="0" applyProtection="0"/>
    <xf numFmtId="0" fontId="40" fillId="41"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57" fillId="51" borderId="0" applyNumberFormat="0" applyBorder="0" applyAlignment="0" applyProtection="0"/>
    <xf numFmtId="0" fontId="57" fillId="48" borderId="0" applyNumberFormat="0" applyBorder="0" applyAlignment="0" applyProtection="0"/>
    <xf numFmtId="0" fontId="57" fillId="49" borderId="0" applyNumberFormat="0" applyBorder="0" applyAlignment="0" applyProtection="0"/>
    <xf numFmtId="0" fontId="57" fillId="52" borderId="0" applyNumberFormat="0" applyBorder="0" applyAlignment="0" applyProtection="0"/>
    <xf numFmtId="0" fontId="57" fillId="53" borderId="0" applyNumberFormat="0" applyBorder="0" applyAlignment="0" applyProtection="0"/>
    <xf numFmtId="0" fontId="57" fillId="54" borderId="0" applyNumberFormat="0" applyBorder="0" applyAlignment="0" applyProtection="0"/>
    <xf numFmtId="0" fontId="57" fillId="55" borderId="0" applyNumberFormat="0" applyBorder="0" applyAlignment="0" applyProtection="0"/>
    <xf numFmtId="0" fontId="57" fillId="56" borderId="0" applyNumberFormat="0" applyBorder="0" applyAlignment="0" applyProtection="0"/>
    <xf numFmtId="0" fontId="57" fillId="57" borderId="0" applyNumberFormat="0" applyBorder="0" applyAlignment="0" applyProtection="0"/>
    <xf numFmtId="0" fontId="57" fillId="52" borderId="0" applyNumberFormat="0" applyBorder="0" applyAlignment="0" applyProtection="0"/>
    <xf numFmtId="0" fontId="57" fillId="53" borderId="0" applyNumberFormat="0" applyBorder="0" applyAlignment="0" applyProtection="0"/>
    <xf numFmtId="0" fontId="57" fillId="58" borderId="0" applyNumberFormat="0" applyBorder="0" applyAlignment="0" applyProtection="0"/>
    <xf numFmtId="0" fontId="48" fillId="42" borderId="0" applyNumberFormat="0" applyBorder="0" applyAlignment="0" applyProtection="0"/>
    <xf numFmtId="0" fontId="52" fillId="59" borderId="25" applyNumberFormat="0" applyAlignment="0" applyProtection="0"/>
    <xf numFmtId="0" fontId="52" fillId="59" borderId="25" applyNumberFormat="0" applyAlignment="0" applyProtection="0"/>
    <xf numFmtId="0" fontId="52" fillId="59" borderId="25" applyNumberFormat="0" applyAlignment="0" applyProtection="0"/>
    <xf numFmtId="0" fontId="52" fillId="59" borderId="25" applyNumberFormat="0" applyAlignment="0" applyProtection="0"/>
    <xf numFmtId="0" fontId="52" fillId="59" borderId="25" applyNumberFormat="0" applyAlignment="0" applyProtection="0"/>
    <xf numFmtId="0" fontId="52" fillId="59" borderId="25" applyNumberFormat="0" applyAlignment="0" applyProtection="0"/>
    <xf numFmtId="0" fontId="52" fillId="59" borderId="25" applyNumberFormat="0" applyAlignment="0" applyProtection="0"/>
    <xf numFmtId="0" fontId="52" fillId="59" borderId="25" applyNumberFormat="0" applyAlignment="0" applyProtection="0"/>
    <xf numFmtId="0" fontId="52" fillId="59" borderId="25" applyNumberFormat="0" applyAlignment="0" applyProtection="0"/>
    <xf numFmtId="0" fontId="52" fillId="59" borderId="25" applyNumberFormat="0" applyAlignment="0" applyProtection="0"/>
    <xf numFmtId="0" fontId="54" fillId="60" borderId="26" applyNumberFormat="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42"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42" fillId="0" borderId="0" applyFont="0" applyFill="0" applyBorder="0" applyAlignment="0" applyProtection="0"/>
    <xf numFmtId="0" fontId="56" fillId="0" borderId="0" applyNumberFormat="0" applyFill="0" applyBorder="0" applyAlignment="0" applyProtection="0"/>
    <xf numFmtId="0" fontId="47" fillId="43" borderId="0" applyNumberFormat="0" applyBorder="0" applyAlignment="0" applyProtection="0"/>
    <xf numFmtId="0" fontId="44" fillId="0" borderId="27" applyNumberFormat="0" applyFill="0" applyAlignment="0" applyProtection="0"/>
    <xf numFmtId="0" fontId="45" fillId="0" borderId="28" applyNumberFormat="0" applyFill="0" applyAlignment="0" applyProtection="0"/>
    <xf numFmtId="0" fontId="46" fillId="0" borderId="29" applyNumberFormat="0" applyFill="0" applyAlignment="0" applyProtection="0"/>
    <xf numFmtId="0" fontId="46" fillId="0" borderId="0" applyNumberFormat="0" applyFill="0" applyBorder="0" applyAlignment="0" applyProtection="0"/>
    <xf numFmtId="0" fontId="50" fillId="46" borderId="25" applyNumberFormat="0" applyAlignment="0" applyProtection="0"/>
    <xf numFmtId="0" fontId="50" fillId="46" borderId="25" applyNumberFormat="0" applyAlignment="0" applyProtection="0"/>
    <xf numFmtId="0" fontId="50" fillId="46" borderId="25" applyNumberFormat="0" applyAlignment="0" applyProtection="0"/>
    <xf numFmtId="0" fontId="50" fillId="46" borderId="25" applyNumberFormat="0" applyAlignment="0" applyProtection="0"/>
    <xf numFmtId="0" fontId="50" fillId="46" borderId="25" applyNumberFormat="0" applyAlignment="0" applyProtection="0"/>
    <xf numFmtId="0" fontId="50" fillId="46" borderId="25" applyNumberFormat="0" applyAlignment="0" applyProtection="0"/>
    <xf numFmtId="0" fontId="50" fillId="46" borderId="25" applyNumberFormat="0" applyAlignment="0" applyProtection="0"/>
    <xf numFmtId="0" fontId="50" fillId="46" borderId="25" applyNumberFormat="0" applyAlignment="0" applyProtection="0"/>
    <xf numFmtId="0" fontId="50" fillId="46" borderId="25" applyNumberFormat="0" applyAlignment="0" applyProtection="0"/>
    <xf numFmtId="0" fontId="50" fillId="46" borderId="25" applyNumberFormat="0" applyAlignment="0" applyProtection="0"/>
    <xf numFmtId="0" fontId="53" fillId="0" borderId="30" applyNumberFormat="0" applyFill="0" applyAlignment="0" applyProtection="0"/>
    <xf numFmtId="0" fontId="49" fillId="61" borderId="0" applyNumberFormat="0" applyBorder="0" applyAlignment="0" applyProtection="0"/>
    <xf numFmtId="0" fontId="24"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62" borderId="31" applyNumberFormat="0" applyFont="0" applyAlignment="0" applyProtection="0"/>
    <xf numFmtId="0" fontId="24" fillId="62" borderId="31" applyNumberFormat="0" applyFont="0" applyAlignment="0" applyProtection="0"/>
    <xf numFmtId="0" fontId="24" fillId="62" borderId="31" applyNumberFormat="0" applyFont="0" applyAlignment="0" applyProtection="0"/>
    <xf numFmtId="0" fontId="24" fillId="62" borderId="31" applyNumberFormat="0" applyFont="0" applyAlignment="0" applyProtection="0"/>
    <xf numFmtId="0" fontId="24" fillId="62" borderId="31" applyNumberFormat="0" applyFont="0" applyAlignment="0" applyProtection="0"/>
    <xf numFmtId="0" fontId="51" fillId="59" borderId="32" applyNumberFormat="0" applyAlignment="0" applyProtection="0"/>
    <xf numFmtId="0" fontId="51" fillId="59" borderId="32" applyNumberFormat="0" applyAlignment="0" applyProtection="0"/>
    <xf numFmtId="0" fontId="51" fillId="59" borderId="32" applyNumberFormat="0" applyAlignment="0" applyProtection="0"/>
    <xf numFmtId="0" fontId="51" fillId="59" borderId="32" applyNumberFormat="0" applyAlignment="0" applyProtection="0"/>
    <xf numFmtId="0" fontId="51" fillId="59" borderId="32" applyNumberFormat="0" applyAlignment="0" applyProtection="0"/>
    <xf numFmtId="0" fontId="51" fillId="59" borderId="32" applyNumberFormat="0" applyAlignment="0" applyProtection="0"/>
    <xf numFmtId="0" fontId="51" fillId="59" borderId="32" applyNumberFormat="0" applyAlignment="0" applyProtection="0"/>
    <xf numFmtId="0" fontId="51" fillId="59" borderId="32" applyNumberFormat="0" applyAlignment="0" applyProtection="0"/>
    <xf numFmtId="0" fontId="51" fillId="59" borderId="32" applyNumberFormat="0" applyAlignment="0" applyProtection="0"/>
    <xf numFmtId="0" fontId="51" fillId="59" borderId="32" applyNumberFormat="0" applyAlignment="0" applyProtection="0"/>
    <xf numFmtId="9" fontId="24" fillId="0" borderId="0" applyFont="0" applyFill="0" applyBorder="0" applyAlignment="0" applyProtection="0"/>
    <xf numFmtId="9" fontId="24" fillId="0" borderId="0" applyFont="0" applyFill="0" applyBorder="0" applyAlignment="0" applyProtection="0"/>
    <xf numFmtId="9" fontId="42" fillId="0" borderId="0" applyFont="0" applyFill="0" applyBorder="0" applyAlignment="0" applyProtection="0"/>
    <xf numFmtId="0" fontId="43" fillId="0" borderId="0" applyNumberFormat="0" applyFill="0" applyBorder="0" applyAlignment="0" applyProtection="0"/>
    <xf numFmtId="0" fontId="41" fillId="0" borderId="33" applyNumberFormat="0" applyFill="0" applyAlignment="0" applyProtection="0"/>
    <xf numFmtId="0" fontId="41" fillId="0" borderId="33" applyNumberFormat="0" applyFill="0" applyAlignment="0" applyProtection="0"/>
    <xf numFmtId="0" fontId="41" fillId="0" borderId="33" applyNumberFormat="0" applyFill="0" applyAlignment="0" applyProtection="0"/>
    <xf numFmtId="0" fontId="41" fillId="0" borderId="33" applyNumberFormat="0" applyFill="0" applyAlignment="0" applyProtection="0"/>
    <xf numFmtId="0" fontId="41" fillId="0" borderId="33" applyNumberFormat="0" applyFill="0" applyAlignment="0" applyProtection="0"/>
    <xf numFmtId="0" fontId="41" fillId="0" borderId="33" applyNumberFormat="0" applyFill="0" applyAlignment="0" applyProtection="0"/>
    <xf numFmtId="0" fontId="41" fillId="0" borderId="33" applyNumberFormat="0" applyFill="0" applyAlignment="0" applyProtection="0"/>
    <xf numFmtId="0" fontId="41" fillId="0" borderId="33" applyNumberFormat="0" applyFill="0" applyAlignment="0" applyProtection="0"/>
    <xf numFmtId="0" fontId="41" fillId="0" borderId="33" applyNumberFormat="0" applyFill="0" applyAlignment="0" applyProtection="0"/>
    <xf numFmtId="0" fontId="41" fillId="0" borderId="33" applyNumberFormat="0" applyFill="0" applyAlignment="0" applyProtection="0"/>
    <xf numFmtId="0" fontId="41" fillId="0" borderId="33" applyNumberFormat="0" applyFill="0" applyAlignment="0" applyProtection="0"/>
    <xf numFmtId="0" fontId="41" fillId="0" borderId="33" applyNumberFormat="0" applyFill="0" applyAlignment="0" applyProtection="0"/>
    <xf numFmtId="0" fontId="55" fillId="0" borderId="0" applyNumberFormat="0" applyFill="0" applyBorder="0" applyAlignment="0" applyProtection="0"/>
    <xf numFmtId="0" fontId="51" fillId="59" borderId="32" applyNumberFormat="0" applyAlignment="0" applyProtection="0"/>
    <xf numFmtId="0" fontId="41" fillId="0" borderId="33" applyNumberFormat="0" applyFill="0" applyAlignment="0" applyProtection="0"/>
    <xf numFmtId="0" fontId="52" fillId="59" borderId="25" applyNumberFormat="0" applyAlignment="0" applyProtection="0"/>
    <xf numFmtId="0" fontId="50" fillId="46" borderId="25" applyNumberFormat="0" applyAlignment="0" applyProtection="0"/>
    <xf numFmtId="0" fontId="24" fillId="62" borderId="31" applyNumberFormat="0" applyFont="0" applyAlignment="0" applyProtection="0"/>
    <xf numFmtId="0" fontId="51" fillId="59" borderId="32" applyNumberFormat="0" applyAlignment="0" applyProtection="0"/>
    <xf numFmtId="0" fontId="50" fillId="46" borderId="25" applyNumberFormat="0" applyAlignment="0" applyProtection="0"/>
    <xf numFmtId="0" fontId="50" fillId="46" borderId="25" applyNumberFormat="0" applyAlignment="0" applyProtection="0"/>
    <xf numFmtId="0" fontId="41" fillId="0" borderId="33" applyNumberFormat="0" applyFill="0" applyAlignment="0" applyProtection="0"/>
    <xf numFmtId="0" fontId="24" fillId="62" borderId="31" applyNumberFormat="0" applyFont="0" applyAlignment="0" applyProtection="0"/>
    <xf numFmtId="0" fontId="52" fillId="59" borderId="25" applyNumberFormat="0" applyAlignment="0" applyProtection="0"/>
    <xf numFmtId="0" fontId="51" fillId="59" borderId="32" applyNumberFormat="0" applyAlignment="0" applyProtection="0"/>
    <xf numFmtId="0" fontId="52" fillId="59" borderId="25" applyNumberFormat="0" applyAlignment="0" applyProtection="0"/>
    <xf numFmtId="0" fontId="41" fillId="0" borderId="33" applyNumberFormat="0" applyFill="0" applyAlignment="0" applyProtection="0"/>
    <xf numFmtId="0" fontId="51" fillId="59" borderId="32" applyNumberFormat="0" applyAlignment="0" applyProtection="0"/>
    <xf numFmtId="0" fontId="50" fillId="46" borderId="25" applyNumberFormat="0" applyAlignment="0" applyProtection="0"/>
    <xf numFmtId="0" fontId="52" fillId="59" borderId="25" applyNumberFormat="0" applyAlignment="0" applyProtection="0"/>
    <xf numFmtId="0" fontId="46" fillId="0" borderId="29" applyNumberFormat="0" applyFill="0" applyAlignment="0" applyProtection="0"/>
    <xf numFmtId="0" fontId="41" fillId="0" borderId="33" applyNumberFormat="0" applyFill="0" applyAlignment="0" applyProtection="0"/>
    <xf numFmtId="0" fontId="46" fillId="0" borderId="40" applyNumberFormat="0" applyFill="0" applyAlignment="0" applyProtection="0"/>
    <xf numFmtId="0" fontId="52" fillId="59" borderId="35" applyNumberFormat="0" applyAlignment="0" applyProtection="0"/>
    <xf numFmtId="0" fontId="52" fillId="59" borderId="35" applyNumberFormat="0" applyAlignment="0" applyProtection="0"/>
    <xf numFmtId="0" fontId="52" fillId="59" borderId="35" applyNumberFormat="0" applyAlignment="0" applyProtection="0"/>
    <xf numFmtId="0" fontId="52" fillId="59" borderId="35" applyNumberFormat="0" applyAlignment="0" applyProtection="0"/>
    <xf numFmtId="0" fontId="52" fillId="59" borderId="35" applyNumberFormat="0" applyAlignment="0" applyProtection="0"/>
    <xf numFmtId="0" fontId="52" fillId="59" borderId="35" applyNumberFormat="0" applyAlignment="0" applyProtection="0"/>
    <xf numFmtId="0" fontId="52" fillId="59" borderId="35" applyNumberFormat="0" applyAlignment="0" applyProtection="0"/>
    <xf numFmtId="0" fontId="52" fillId="59" borderId="35" applyNumberFormat="0" applyAlignment="0" applyProtection="0"/>
    <xf numFmtId="0" fontId="52" fillId="59" borderId="35" applyNumberFormat="0" applyAlignment="0" applyProtection="0"/>
    <xf numFmtId="0" fontId="52" fillId="59" borderId="35" applyNumberFormat="0" applyAlignment="0" applyProtection="0"/>
    <xf numFmtId="0" fontId="46" fillId="0" borderId="36" applyNumberFormat="0" applyFill="0" applyAlignment="0" applyProtection="0"/>
    <xf numFmtId="0" fontId="50" fillId="46" borderId="35" applyNumberFormat="0" applyAlignment="0" applyProtection="0"/>
    <xf numFmtId="0" fontId="50" fillId="46" borderId="35" applyNumberFormat="0" applyAlignment="0" applyProtection="0"/>
    <xf numFmtId="0" fontId="50" fillId="46" borderId="35" applyNumberFormat="0" applyAlignment="0" applyProtection="0"/>
    <xf numFmtId="0" fontId="50" fillId="46" borderId="35" applyNumberFormat="0" applyAlignment="0" applyProtection="0"/>
    <xf numFmtId="0" fontId="50" fillId="46" borderId="35" applyNumberFormat="0" applyAlignment="0" applyProtection="0"/>
    <xf numFmtId="0" fontId="50" fillId="46" borderId="35" applyNumberFormat="0" applyAlignment="0" applyProtection="0"/>
    <xf numFmtId="0" fontId="50" fillId="46" borderId="35" applyNumberFormat="0" applyAlignment="0" applyProtection="0"/>
    <xf numFmtId="0" fontId="50" fillId="46" borderId="35" applyNumberFormat="0" applyAlignment="0" applyProtection="0"/>
    <xf numFmtId="0" fontId="50" fillId="46" borderId="35" applyNumberFormat="0" applyAlignment="0" applyProtection="0"/>
    <xf numFmtId="0" fontId="50" fillId="46" borderId="35" applyNumberFormat="0" applyAlignment="0" applyProtection="0"/>
    <xf numFmtId="0" fontId="24" fillId="62" borderId="37" applyNumberFormat="0" applyFont="0" applyAlignment="0" applyProtection="0"/>
    <xf numFmtId="0" fontId="24" fillId="62" borderId="37" applyNumberFormat="0" applyFont="0" applyAlignment="0" applyProtection="0"/>
    <xf numFmtId="0" fontId="24" fillId="62" borderId="37" applyNumberFormat="0" applyFont="0" applyAlignment="0" applyProtection="0"/>
    <xf numFmtId="0" fontId="24" fillId="62" borderId="37" applyNumberFormat="0" applyFont="0" applyAlignment="0" applyProtection="0"/>
    <xf numFmtId="0" fontId="24" fillId="62" borderId="37" applyNumberFormat="0" applyFont="0" applyAlignment="0" applyProtection="0"/>
    <xf numFmtId="0" fontId="51" fillId="59" borderId="38" applyNumberFormat="0" applyAlignment="0" applyProtection="0"/>
    <xf numFmtId="0" fontId="51" fillId="59" borderId="38" applyNumberFormat="0" applyAlignment="0" applyProtection="0"/>
    <xf numFmtId="0" fontId="51" fillId="59" borderId="38" applyNumberFormat="0" applyAlignment="0" applyProtection="0"/>
    <xf numFmtId="0" fontId="51" fillId="59" borderId="38" applyNumberFormat="0" applyAlignment="0" applyProtection="0"/>
    <xf numFmtId="0" fontId="51" fillId="59" borderId="38" applyNumberFormat="0" applyAlignment="0" applyProtection="0"/>
    <xf numFmtId="0" fontId="51" fillId="59" borderId="38" applyNumberFormat="0" applyAlignment="0" applyProtection="0"/>
    <xf numFmtId="0" fontId="51" fillId="59" borderId="38" applyNumberFormat="0" applyAlignment="0" applyProtection="0"/>
    <xf numFmtId="0" fontId="51" fillId="59" borderId="38" applyNumberFormat="0" applyAlignment="0" applyProtection="0"/>
    <xf numFmtId="0" fontId="51" fillId="59" borderId="38" applyNumberFormat="0" applyAlignment="0" applyProtection="0"/>
    <xf numFmtId="0" fontId="51" fillId="59" borderId="38" applyNumberFormat="0" applyAlignment="0" applyProtection="0"/>
    <xf numFmtId="0" fontId="41" fillId="0" borderId="39" applyNumberFormat="0" applyFill="0" applyAlignment="0" applyProtection="0"/>
    <xf numFmtId="0" fontId="41" fillId="0" borderId="39" applyNumberFormat="0" applyFill="0" applyAlignment="0" applyProtection="0"/>
    <xf numFmtId="0" fontId="41" fillId="0" borderId="39" applyNumberFormat="0" applyFill="0" applyAlignment="0" applyProtection="0"/>
    <xf numFmtId="0" fontId="41" fillId="0" borderId="39" applyNumberFormat="0" applyFill="0" applyAlignment="0" applyProtection="0"/>
    <xf numFmtId="0" fontId="41" fillId="0" borderId="39" applyNumberFormat="0" applyFill="0" applyAlignment="0" applyProtection="0"/>
    <xf numFmtId="0" fontId="41" fillId="0" borderId="39" applyNumberFormat="0" applyFill="0" applyAlignment="0" applyProtection="0"/>
    <xf numFmtId="0" fontId="41" fillId="0" borderId="39" applyNumberFormat="0" applyFill="0" applyAlignment="0" applyProtection="0"/>
    <xf numFmtId="0" fontId="41" fillId="0" borderId="39" applyNumberFormat="0" applyFill="0" applyAlignment="0" applyProtection="0"/>
    <xf numFmtId="0" fontId="41" fillId="0" borderId="39" applyNumberFormat="0" applyFill="0" applyAlignment="0" applyProtection="0"/>
    <xf numFmtId="0" fontId="41" fillId="0" borderId="39" applyNumberFormat="0" applyFill="0" applyAlignment="0" applyProtection="0"/>
    <xf numFmtId="0" fontId="41" fillId="0" borderId="39" applyNumberFormat="0" applyFill="0" applyAlignment="0" applyProtection="0"/>
    <xf numFmtId="0" fontId="41" fillId="0" borderId="39" applyNumberFormat="0" applyFill="0" applyAlignment="0" applyProtection="0"/>
    <xf numFmtId="0" fontId="51" fillId="59" borderId="38" applyNumberFormat="0" applyAlignment="0" applyProtection="0"/>
    <xf numFmtId="0" fontId="41" fillId="0" borderId="39" applyNumberFormat="0" applyFill="0" applyAlignment="0" applyProtection="0"/>
    <xf numFmtId="0" fontId="52" fillId="59" borderId="35" applyNumberFormat="0" applyAlignment="0" applyProtection="0"/>
    <xf numFmtId="0" fontId="50" fillId="46" borderId="35" applyNumberFormat="0" applyAlignment="0" applyProtection="0"/>
    <xf numFmtId="0" fontId="24" fillId="62" borderId="37" applyNumberFormat="0" applyFont="0" applyAlignment="0" applyProtection="0"/>
    <xf numFmtId="0" fontId="51" fillId="59" borderId="38" applyNumberFormat="0" applyAlignment="0" applyProtection="0"/>
    <xf numFmtId="0" fontId="50" fillId="46" borderId="35" applyNumberFormat="0" applyAlignment="0" applyProtection="0"/>
    <xf numFmtId="0" fontId="50" fillId="46" borderId="35" applyNumberFormat="0" applyAlignment="0" applyProtection="0"/>
    <xf numFmtId="0" fontId="41" fillId="0" borderId="39" applyNumberFormat="0" applyFill="0" applyAlignment="0" applyProtection="0"/>
    <xf numFmtId="0" fontId="24" fillId="62" borderId="37" applyNumberFormat="0" applyFont="0" applyAlignment="0" applyProtection="0"/>
    <xf numFmtId="0" fontId="52" fillId="59" borderId="35" applyNumberFormat="0" applyAlignment="0" applyProtection="0"/>
    <xf numFmtId="0" fontId="51" fillId="59" borderId="38" applyNumberFormat="0" applyAlignment="0" applyProtection="0"/>
    <xf numFmtId="0" fontId="52" fillId="59" borderId="35" applyNumberFormat="0" applyAlignment="0" applyProtection="0"/>
    <xf numFmtId="0" fontId="41" fillId="0" borderId="39" applyNumberFormat="0" applyFill="0" applyAlignment="0" applyProtection="0"/>
    <xf numFmtId="0" fontId="51" fillId="59" borderId="38" applyNumberFormat="0" applyAlignment="0" applyProtection="0"/>
    <xf numFmtId="0" fontId="50" fillId="46" borderId="35" applyNumberFormat="0" applyAlignment="0" applyProtection="0"/>
    <xf numFmtId="0" fontId="52" fillId="59" borderId="35" applyNumberFormat="0" applyAlignment="0" applyProtection="0"/>
    <xf numFmtId="0" fontId="46" fillId="0" borderId="36" applyNumberFormat="0" applyFill="0" applyAlignment="0" applyProtection="0"/>
    <xf numFmtId="0" fontId="41" fillId="0" borderId="39" applyNumberFormat="0" applyFill="0" applyAlignment="0" applyProtection="0"/>
    <xf numFmtId="0" fontId="46" fillId="0" borderId="40" applyNumberFormat="0" applyFill="0" applyAlignment="0" applyProtection="0"/>
    <xf numFmtId="43" fontId="1" fillId="0" borderId="0" applyFont="0" applyFill="0" applyBorder="0" applyAlignment="0" applyProtection="0"/>
    <xf numFmtId="0" fontId="63" fillId="0" borderId="0"/>
  </cellStyleXfs>
  <cellXfs count="287">
    <xf numFmtId="0" fontId="0" fillId="0" borderId="0" xfId="0"/>
    <xf numFmtId="0" fontId="16" fillId="0" borderId="0" xfId="0" applyFont="1"/>
    <xf numFmtId="0" fontId="16" fillId="0" borderId="0" xfId="0" applyFont="1" applyAlignment="1">
      <alignment horizontal="right"/>
    </xf>
    <xf numFmtId="0" fontId="18" fillId="0" borderId="0" xfId="0" applyFont="1" applyAlignment="1">
      <alignment horizontal="centerContinuous"/>
    </xf>
    <xf numFmtId="0" fontId="16" fillId="0" borderId="0" xfId="0" applyFont="1" applyFill="1" applyAlignment="1">
      <alignment horizontal="right"/>
    </xf>
    <xf numFmtId="0" fontId="20" fillId="33" borderId="0" xfId="0" applyFont="1" applyFill="1" applyAlignment="1">
      <alignment horizontal="left" vertical="top"/>
    </xf>
    <xf numFmtId="0" fontId="0" fillId="0" borderId="0" xfId="0" applyFill="1" applyAlignment="1">
      <alignment horizontal="right"/>
    </xf>
    <xf numFmtId="0" fontId="16" fillId="0" borderId="10" xfId="0" applyFont="1" applyBorder="1"/>
    <xf numFmtId="0" fontId="22" fillId="35" borderId="0" xfId="0" applyFont="1" applyFill="1"/>
    <xf numFmtId="0" fontId="23" fillId="35" borderId="0" xfId="0" applyFont="1" applyFill="1"/>
    <xf numFmtId="0" fontId="20" fillId="35" borderId="0" xfId="0" applyFont="1" applyFill="1" applyAlignment="1">
      <alignment horizontal="center" vertical="top" wrapText="1"/>
    </xf>
    <xf numFmtId="0" fontId="20" fillId="33" borderId="0" xfId="0" applyFont="1" applyFill="1" applyAlignment="1">
      <alignment horizontal="left"/>
    </xf>
    <xf numFmtId="6" fontId="16" fillId="33" borderId="0" xfId="0" applyNumberFormat="1" applyFont="1" applyFill="1"/>
    <xf numFmtId="6" fontId="16" fillId="33" borderId="0" xfId="0" applyNumberFormat="1" applyFont="1" applyFill="1" applyAlignment="1">
      <alignment horizontal="right"/>
    </xf>
    <xf numFmtId="0" fontId="20" fillId="0" borderId="0" xfId="0" applyFont="1" applyAlignment="1">
      <alignment horizontal="left" indent="2"/>
    </xf>
    <xf numFmtId="6" fontId="16" fillId="0" borderId="0" xfId="0" applyNumberFormat="1" applyFont="1"/>
    <xf numFmtId="6" fontId="16" fillId="0" borderId="0" xfId="0" applyNumberFormat="1" applyFont="1" applyAlignment="1">
      <alignment horizontal="right"/>
    </xf>
    <xf numFmtId="0" fontId="20" fillId="0" borderId="0" xfId="0" applyFont="1" applyAlignment="1">
      <alignment horizontal="left" indent="3"/>
    </xf>
    <xf numFmtId="0" fontId="20" fillId="36" borderId="0" xfId="0" applyFont="1" applyFill="1" applyAlignment="1">
      <alignment horizontal="left"/>
    </xf>
    <xf numFmtId="0" fontId="20" fillId="0" borderId="0" xfId="0" applyFont="1" applyAlignment="1">
      <alignment horizontal="left"/>
    </xf>
    <xf numFmtId="0" fontId="20" fillId="0" borderId="11" xfId="0" applyFont="1" applyBorder="1" applyAlignment="1">
      <alignment horizontal="left"/>
    </xf>
    <xf numFmtId="0" fontId="26" fillId="0" borderId="0" xfId="45" applyFont="1" applyFill="1" applyBorder="1" applyAlignment="1">
      <alignment horizontal="left"/>
    </xf>
    <xf numFmtId="9" fontId="16" fillId="0" borderId="0" xfId="2" applyFont="1" applyAlignment="1"/>
    <xf numFmtId="0" fontId="27" fillId="0" borderId="0" xfId="0" applyFont="1"/>
    <xf numFmtId="0" fontId="27" fillId="0" borderId="0" xfId="0" applyFont="1" applyAlignment="1" applyProtection="1">
      <alignment vertical="top"/>
      <protection locked="0"/>
    </xf>
    <xf numFmtId="0" fontId="16" fillId="36" borderId="0" xfId="0" applyFont="1" applyFill="1"/>
    <xf numFmtId="0" fontId="0" fillId="0" borderId="0" xfId="0" applyBorder="1"/>
    <xf numFmtId="0" fontId="0" fillId="0" borderId="0" xfId="0" applyFill="1" applyBorder="1"/>
    <xf numFmtId="0" fontId="16" fillId="0" borderId="0" xfId="0" applyFont="1" applyFill="1"/>
    <xf numFmtId="0" fontId="20" fillId="34" borderId="0" xfId="0" applyFont="1" applyFill="1" applyAlignment="1">
      <alignment horizontal="left" vertical="top" wrapText="1"/>
    </xf>
    <xf numFmtId="0" fontId="16" fillId="0" borderId="0" xfId="0" applyFont="1" applyAlignment="1">
      <alignment horizontal="left"/>
    </xf>
    <xf numFmtId="0" fontId="26" fillId="0" borderId="0" xfId="45" applyFont="1" applyBorder="1" applyAlignment="1">
      <alignment vertical="center"/>
    </xf>
    <xf numFmtId="0" fontId="20" fillId="0" borderId="0" xfId="0" applyFont="1" applyBorder="1" applyAlignment="1">
      <alignment vertical="center"/>
    </xf>
    <xf numFmtId="0" fontId="0" fillId="0" borderId="10" xfId="0" applyBorder="1" applyAlignment="1">
      <alignment vertical="center"/>
    </xf>
    <xf numFmtId="0" fontId="20" fillId="0" borderId="0" xfId="0" applyFont="1" applyFill="1" applyBorder="1" applyAlignment="1">
      <alignment horizontal="right" vertical="center"/>
    </xf>
    <xf numFmtId="0" fontId="20" fillId="0" borderId="0" xfId="0" applyFont="1" applyBorder="1" applyAlignment="1">
      <alignment horizontal="right" vertical="center"/>
    </xf>
    <xf numFmtId="0" fontId="20" fillId="0" borderId="10" xfId="0" applyFont="1" applyBorder="1" applyAlignment="1">
      <alignment horizontal="right" vertical="center"/>
    </xf>
    <xf numFmtId="0" fontId="0" fillId="0" borderId="0" xfId="0" applyAlignment="1">
      <alignment vertical="center"/>
    </xf>
    <xf numFmtId="0" fontId="26" fillId="0" borderId="0" xfId="45" applyFont="1" applyFill="1" applyBorder="1" applyAlignment="1">
      <alignment vertical="center"/>
    </xf>
    <xf numFmtId="164" fontId="28" fillId="0" borderId="0" xfId="1" applyNumberFormat="1" applyFont="1" applyFill="1" applyAlignment="1" applyProtection="1">
      <protection locked="0"/>
    </xf>
    <xf numFmtId="165" fontId="21" fillId="0" borderId="10" xfId="2" applyNumberFormat="1" applyFont="1" applyBorder="1" applyAlignment="1">
      <alignment horizontal="center" vertical="top"/>
    </xf>
    <xf numFmtId="165" fontId="0" fillId="0" borderId="10" xfId="0" applyNumberFormat="1" applyBorder="1" applyAlignment="1">
      <alignment vertical="center"/>
    </xf>
    <xf numFmtId="165" fontId="20" fillId="0" borderId="10" xfId="0" applyNumberFormat="1" applyFont="1" applyBorder="1" applyAlignment="1">
      <alignment vertical="center"/>
    </xf>
    <xf numFmtId="165" fontId="0" fillId="0" borderId="0" xfId="0" applyNumberFormat="1" applyAlignment="1">
      <alignment vertical="center"/>
    </xf>
    <xf numFmtId="165" fontId="0" fillId="0" borderId="0" xfId="0" applyNumberFormat="1"/>
    <xf numFmtId="0" fontId="0" fillId="33" borderId="0" xfId="0" applyFill="1" applyAlignment="1">
      <alignment horizontal="right"/>
    </xf>
    <xf numFmtId="6" fontId="20" fillId="36" borderId="0" xfId="0" applyNumberFormat="1" applyFont="1" applyFill="1" applyAlignment="1">
      <alignment horizontal="left"/>
    </xf>
    <xf numFmtId="0" fontId="29" fillId="0" borderId="0" xfId="0" applyFont="1"/>
    <xf numFmtId="0" fontId="20" fillId="0" borderId="0" xfId="0" applyFont="1" applyFill="1" applyAlignment="1">
      <alignment horizontal="left" vertical="top"/>
    </xf>
    <xf numFmtId="0" fontId="0" fillId="0" borderId="0" xfId="0" applyFill="1" applyAlignment="1">
      <alignment vertical="top" wrapText="1"/>
    </xf>
    <xf numFmtId="164" fontId="20" fillId="36" borderId="0" xfId="0" applyNumberFormat="1" applyFont="1" applyFill="1" applyAlignment="1">
      <alignment horizontal="right"/>
    </xf>
    <xf numFmtId="0" fontId="27" fillId="0" borderId="0" xfId="0" applyFont="1" applyFill="1" applyAlignment="1" applyProtection="1">
      <alignment horizontal="left" vertical="top" wrapText="1"/>
      <protection locked="0"/>
    </xf>
    <xf numFmtId="164" fontId="16" fillId="36" borderId="0" xfId="0" applyNumberFormat="1" applyFont="1" applyFill="1" applyBorder="1" applyAlignment="1">
      <alignment horizontal="right"/>
    </xf>
    <xf numFmtId="164" fontId="20" fillId="0" borderId="11" xfId="0" applyNumberFormat="1" applyFont="1" applyBorder="1" applyAlignment="1">
      <alignment horizontal="right"/>
    </xf>
    <xf numFmtId="0" fontId="30" fillId="0" borderId="0" xfId="0" applyNumberFormat="1" applyFont="1" applyFill="1" applyBorder="1" applyAlignment="1" applyProtection="1"/>
    <xf numFmtId="0" fontId="24" fillId="0" borderId="0" xfId="0" applyNumberFormat="1" applyFont="1" applyFill="1" applyBorder="1" applyAlignment="1" applyProtection="1"/>
    <xf numFmtId="0" fontId="31" fillId="0" borderId="0" xfId="0" applyNumberFormat="1" applyFont="1" applyFill="1" applyBorder="1" applyAlignment="1" applyProtection="1">
      <alignment horizontal="center"/>
    </xf>
    <xf numFmtId="0" fontId="32" fillId="0" borderId="0" xfId="0" applyNumberFormat="1" applyFont="1" applyFill="1" applyBorder="1" applyAlignment="1" applyProtection="1">
      <alignment horizontal="left"/>
    </xf>
    <xf numFmtId="1" fontId="32" fillId="0" borderId="0" xfId="0" applyNumberFormat="1" applyFont="1" applyFill="1" applyBorder="1" applyAlignment="1" applyProtection="1">
      <alignment horizontal="left"/>
    </xf>
    <xf numFmtId="2" fontId="24" fillId="0" borderId="0" xfId="0" applyNumberFormat="1" applyFont="1" applyFill="1" applyBorder="1" applyAlignment="1" applyProtection="1"/>
    <xf numFmtId="166" fontId="24" fillId="0" borderId="0" xfId="0" applyNumberFormat="1" applyFont="1" applyFill="1" applyBorder="1" applyAlignment="1" applyProtection="1"/>
    <xf numFmtId="0" fontId="33" fillId="0" borderId="0" xfId="0" applyNumberFormat="1" applyFont="1" applyFill="1" applyBorder="1" applyAlignment="1" applyProtection="1"/>
    <xf numFmtId="0" fontId="35" fillId="0" borderId="0" xfId="0" applyNumberFormat="1" applyFont="1" applyFill="1" applyBorder="1" applyAlignment="1" applyProtection="1"/>
    <xf numFmtId="0" fontId="25" fillId="0" borderId="0" xfId="0" applyNumberFormat="1" applyFont="1" applyFill="1" applyBorder="1" applyAlignment="1" applyProtection="1"/>
    <xf numFmtId="2" fontId="34" fillId="0" borderId="0" xfId="0" applyNumberFormat="1" applyFont="1" applyFill="1" applyBorder="1" applyAlignment="1" applyProtection="1">
      <alignment horizontal="center"/>
    </xf>
    <xf numFmtId="0" fontId="34" fillId="0" borderId="0" xfId="0" applyNumberFormat="1" applyFont="1" applyFill="1" applyBorder="1" applyAlignment="1" applyProtection="1">
      <alignment horizontal="center"/>
    </xf>
    <xf numFmtId="166" fontId="25" fillId="0" borderId="17" xfId="0" applyNumberFormat="1" applyFont="1" applyFill="1" applyBorder="1" applyAlignment="1" applyProtection="1"/>
    <xf numFmtId="0" fontId="25" fillId="0" borderId="17" xfId="0" applyNumberFormat="1" applyFont="1" applyFill="1" applyBorder="1" applyAlignment="1" applyProtection="1"/>
    <xf numFmtId="43" fontId="24" fillId="0" borderId="0" xfId="0" applyNumberFormat="1" applyFont="1" applyFill="1" applyBorder="1" applyAlignment="1" applyProtection="1"/>
    <xf numFmtId="44" fontId="16" fillId="0" borderId="0" xfId="0" applyNumberFormat="1" applyFont="1" applyAlignment="1">
      <alignment horizontal="right"/>
    </xf>
    <xf numFmtId="44" fontId="16" fillId="0" borderId="0" xfId="1" applyFont="1" applyAlignment="1">
      <alignment horizontal="right"/>
    </xf>
    <xf numFmtId="44" fontId="16" fillId="0" borderId="0" xfId="1" applyFont="1" applyFill="1" applyAlignment="1" applyProtection="1">
      <protection locked="0"/>
    </xf>
    <xf numFmtId="44" fontId="16" fillId="0" borderId="0" xfId="1" applyFont="1"/>
    <xf numFmtId="167" fontId="25" fillId="0" borderId="0" xfId="0" applyNumberFormat="1" applyFont="1" applyFill="1" applyBorder="1" applyAlignment="1" applyProtection="1">
      <alignment horizontal="center"/>
    </xf>
    <xf numFmtId="0" fontId="20" fillId="35" borderId="0" xfId="0" applyFont="1" applyFill="1" applyBorder="1" applyAlignment="1">
      <alignment horizontal="center" vertical="top" wrapText="1"/>
    </xf>
    <xf numFmtId="0" fontId="0" fillId="33" borderId="0" xfId="0" applyFill="1"/>
    <xf numFmtId="0" fontId="29" fillId="33" borderId="0" xfId="0" applyFont="1" applyFill="1" applyBorder="1"/>
    <xf numFmtId="0" fontId="29" fillId="33" borderId="0" xfId="0" applyFont="1" applyFill="1"/>
    <xf numFmtId="44" fontId="25" fillId="0" borderId="17" xfId="1" applyFont="1" applyFill="1" applyBorder="1" applyAlignment="1" applyProtection="1"/>
    <xf numFmtId="44" fontId="25" fillId="0" borderId="18" xfId="1" applyFont="1" applyFill="1" applyBorder="1" applyAlignment="1" applyProtection="1"/>
    <xf numFmtId="44" fontId="25" fillId="0" borderId="0" xfId="1" applyFont="1" applyFill="1" applyBorder="1" applyAlignment="1" applyProtection="1">
      <protection locked="0"/>
    </xf>
    <xf numFmtId="2" fontId="25" fillId="0" borderId="0" xfId="0" applyNumberFormat="1" applyFont="1" applyFill="1" applyBorder="1" applyAlignment="1" applyProtection="1">
      <alignment horizontal="center"/>
      <protection locked="0"/>
    </xf>
    <xf numFmtId="43" fontId="25" fillId="0" borderId="0" xfId="0" applyNumberFormat="1" applyFont="1" applyFill="1" applyBorder="1" applyAlignment="1" applyProtection="1">
      <alignment horizontal="center"/>
    </xf>
    <xf numFmtId="2" fontId="25" fillId="0" borderId="0" xfId="0" applyNumberFormat="1" applyFont="1" applyFill="1" applyBorder="1" applyAlignment="1" applyProtection="1">
      <alignment horizontal="center"/>
    </xf>
    <xf numFmtId="43" fontId="25" fillId="0" borderId="0" xfId="0" applyNumberFormat="1" applyFont="1" applyFill="1" applyBorder="1" applyAlignment="1" applyProtection="1"/>
    <xf numFmtId="10" fontId="25" fillId="40" borderId="0" xfId="0" applyNumberFormat="1" applyFont="1" applyFill="1" applyBorder="1" applyAlignment="1" applyProtection="1"/>
    <xf numFmtId="10" fontId="25" fillId="0" borderId="0" xfId="0" applyNumberFormat="1" applyFont="1" applyFill="1" applyBorder="1" applyAlignment="1" applyProtection="1"/>
    <xf numFmtId="166" fontId="25" fillId="0" borderId="18" xfId="0" applyNumberFormat="1" applyFont="1" applyFill="1" applyBorder="1" applyAlignment="1" applyProtection="1"/>
    <xf numFmtId="166" fontId="25" fillId="0" borderId="17" xfId="0" applyNumberFormat="1" applyFont="1" applyFill="1" applyBorder="1" applyAlignment="1" applyProtection="1"/>
    <xf numFmtId="43" fontId="25" fillId="0" borderId="0" xfId="0" applyNumberFormat="1" applyFont="1" applyFill="1" applyBorder="1" applyAlignment="1" applyProtection="1">
      <alignment horizontal="right"/>
      <protection locked="0"/>
    </xf>
    <xf numFmtId="44" fontId="25" fillId="0" borderId="0" xfId="1" applyFont="1" applyFill="1" applyBorder="1" applyAlignment="1" applyProtection="1"/>
    <xf numFmtId="0" fontId="0" fillId="0" borderId="0" xfId="0" applyBorder="1" applyAlignment="1">
      <alignment vertical="center"/>
    </xf>
    <xf numFmtId="165" fontId="0" fillId="0" borderId="0" xfId="0" applyNumberFormat="1" applyBorder="1" applyAlignment="1">
      <alignment vertical="center"/>
    </xf>
    <xf numFmtId="0" fontId="16" fillId="0" borderId="0" xfId="0" applyFont="1" applyAlignment="1">
      <alignment horizontal="left" indent="3"/>
    </xf>
    <xf numFmtId="0" fontId="18" fillId="0" borderId="0" xfId="0" applyFont="1" applyAlignment="1">
      <alignment horizontal="center"/>
    </xf>
    <xf numFmtId="44" fontId="16" fillId="0" borderId="0" xfId="1" applyNumberFormat="1" applyFont="1" applyFill="1" applyAlignment="1" applyProtection="1">
      <protection locked="0"/>
    </xf>
    <xf numFmtId="0" fontId="19" fillId="0" borderId="0" xfId="0" applyFont="1" applyAlignment="1">
      <alignment horizontal="left"/>
    </xf>
    <xf numFmtId="0" fontId="58" fillId="0" borderId="0" xfId="0" applyFont="1"/>
    <xf numFmtId="43" fontId="58" fillId="0" borderId="0" xfId="248" applyFont="1"/>
    <xf numFmtId="0" fontId="26" fillId="0" borderId="10" xfId="0" applyFont="1" applyBorder="1"/>
    <xf numFmtId="0" fontId="58" fillId="0" borderId="10" xfId="0" applyFont="1" applyBorder="1"/>
    <xf numFmtId="0" fontId="26" fillId="0" borderId="0" xfId="0" applyFont="1"/>
    <xf numFmtId="14" fontId="62" fillId="63" borderId="0" xfId="0" applyNumberFormat="1" applyFont="1" applyFill="1" applyAlignment="1">
      <alignment horizontal="center"/>
    </xf>
    <xf numFmtId="0" fontId="58" fillId="63" borderId="0" xfId="0" applyFont="1" applyFill="1"/>
    <xf numFmtId="0" fontId="61" fillId="0" borderId="12" xfId="0" applyFont="1" applyBorder="1"/>
    <xf numFmtId="0" fontId="58" fillId="0" borderId="13" xfId="0" applyFont="1" applyBorder="1"/>
    <xf numFmtId="169" fontId="58" fillId="64" borderId="16" xfId="1" applyNumberFormat="1" applyFont="1" applyFill="1" applyBorder="1" applyProtection="1">
      <protection locked="0"/>
    </xf>
    <xf numFmtId="166" fontId="58" fillId="0" borderId="0" xfId="248" applyNumberFormat="1" applyFont="1"/>
    <xf numFmtId="0" fontId="58" fillId="0" borderId="17" xfId="0" applyFont="1" applyBorder="1"/>
    <xf numFmtId="0" fontId="58" fillId="0" borderId="0" xfId="0" applyFont="1" applyBorder="1"/>
    <xf numFmtId="167" fontId="58" fillId="0" borderId="19" xfId="1" applyNumberFormat="1" applyFont="1" applyBorder="1"/>
    <xf numFmtId="0" fontId="58" fillId="0" borderId="41" xfId="0" applyFont="1" applyBorder="1"/>
    <xf numFmtId="0" fontId="58" fillId="0" borderId="42" xfId="0" applyFont="1" applyBorder="1"/>
    <xf numFmtId="169" fontId="58" fillId="0" borderId="43" xfId="1" applyNumberFormat="1" applyFont="1" applyBorder="1"/>
    <xf numFmtId="169" fontId="58" fillId="0" borderId="43" xfId="1" applyNumberFormat="1" applyFont="1" applyFill="1" applyBorder="1"/>
    <xf numFmtId="166" fontId="58" fillId="0" borderId="0" xfId="248" applyNumberFormat="1" applyFont="1" applyBorder="1"/>
    <xf numFmtId="169" fontId="58" fillId="0" borderId="19" xfId="1" applyNumberFormat="1" applyFont="1" applyBorder="1"/>
    <xf numFmtId="43" fontId="58" fillId="0" borderId="0" xfId="248" applyFont="1" applyBorder="1"/>
    <xf numFmtId="167" fontId="58" fillId="0" borderId="43" xfId="1" applyNumberFormat="1" applyFont="1" applyBorder="1"/>
    <xf numFmtId="0" fontId="58" fillId="64" borderId="0" xfId="0" applyFont="1" applyFill="1" applyBorder="1" applyProtection="1">
      <protection locked="0"/>
    </xf>
    <xf numFmtId="9" fontId="58" fillId="0" borderId="0" xfId="2" applyFont="1" applyFill="1" applyBorder="1"/>
    <xf numFmtId="0" fontId="58" fillId="0" borderId="44" xfId="0" applyFont="1" applyBorder="1"/>
    <xf numFmtId="0" fontId="58" fillId="0" borderId="45" xfId="0" applyFont="1" applyBorder="1"/>
    <xf numFmtId="167" fontId="58" fillId="0" borderId="46" xfId="1" applyNumberFormat="1" applyFont="1" applyBorder="1"/>
    <xf numFmtId="0" fontId="59" fillId="0" borderId="0" xfId="0" applyFont="1" applyAlignment="1"/>
    <xf numFmtId="0" fontId="20" fillId="0" borderId="0" xfId="0" applyFont="1" applyAlignment="1">
      <alignment horizontal="left" wrapText="1"/>
    </xf>
    <xf numFmtId="0" fontId="0" fillId="0" borderId="0" xfId="0" applyAlignment="1">
      <alignment wrapText="1"/>
    </xf>
    <xf numFmtId="0" fontId="62" fillId="0" borderId="0" xfId="249" applyFont="1" applyBorder="1"/>
    <xf numFmtId="0" fontId="64" fillId="0" borderId="0" xfId="249" applyFont="1" applyBorder="1"/>
    <xf numFmtId="0" fontId="65" fillId="0" borderId="0" xfId="249" applyFont="1" applyBorder="1" applyAlignment="1">
      <alignment wrapText="1"/>
    </xf>
    <xf numFmtId="0" fontId="58" fillId="0" borderId="0" xfId="249" applyFont="1" applyBorder="1"/>
    <xf numFmtId="0" fontId="58" fillId="0" borderId="0" xfId="249" applyFont="1" applyBorder="1" applyAlignment="1">
      <alignment wrapText="1"/>
    </xf>
    <xf numFmtId="0" fontId="65" fillId="0" borderId="0" xfId="249" applyFont="1" applyBorder="1"/>
    <xf numFmtId="0" fontId="68" fillId="0" borderId="0" xfId="249" applyFont="1" applyBorder="1"/>
    <xf numFmtId="0" fontId="61" fillId="0" borderId="0" xfId="249" applyFont="1" applyBorder="1"/>
    <xf numFmtId="0" fontId="67" fillId="65" borderId="0" xfId="0" applyFont="1" applyFill="1" applyBorder="1"/>
    <xf numFmtId="0" fontId="67" fillId="0" borderId="0" xfId="0" applyFont="1" applyFill="1" applyBorder="1"/>
    <xf numFmtId="0" fontId="66" fillId="65" borderId="0" xfId="0" applyFont="1" applyFill="1" applyBorder="1"/>
    <xf numFmtId="0" fontId="70" fillId="65" borderId="0" xfId="0" applyFont="1" applyFill="1" applyBorder="1"/>
    <xf numFmtId="0" fontId="66" fillId="66" borderId="0" xfId="0" applyFont="1" applyFill="1" applyBorder="1" applyAlignment="1">
      <alignment horizontal="center" wrapText="1"/>
    </xf>
    <xf numFmtId="0" fontId="66" fillId="66" borderId="0" xfId="0" applyFont="1" applyFill="1" applyBorder="1"/>
    <xf numFmtId="10" fontId="66" fillId="66" borderId="0" xfId="0" applyNumberFormat="1" applyFont="1" applyFill="1" applyBorder="1"/>
    <xf numFmtId="168" fontId="58" fillId="39" borderId="0" xfId="0" applyNumberFormat="1" applyFont="1" applyFill="1"/>
    <xf numFmtId="168" fontId="66" fillId="66" borderId="0" xfId="0" applyNumberFormat="1" applyFont="1" applyFill="1" applyBorder="1"/>
    <xf numFmtId="0" fontId="67" fillId="66" borderId="42" xfId="0" applyFont="1" applyFill="1" applyBorder="1" applyAlignment="1">
      <alignment horizontal="center" vertical="center" wrapText="1"/>
    </xf>
    <xf numFmtId="44" fontId="34" fillId="0" borderId="0" xfId="1" applyFont="1" applyFill="1" applyBorder="1" applyAlignment="1" applyProtection="1">
      <alignment horizontal="center"/>
    </xf>
    <xf numFmtId="44" fontId="25" fillId="40" borderId="18" xfId="0" applyNumberFormat="1" applyFont="1" applyFill="1" applyBorder="1" applyAlignment="1" applyProtection="1"/>
    <xf numFmtId="2" fontId="34" fillId="0" borderId="0" xfId="0" applyNumberFormat="1" applyFont="1" applyFill="1" applyBorder="1" applyAlignment="1" applyProtection="1">
      <alignment horizontal="center"/>
      <protection locked="0"/>
    </xf>
    <xf numFmtId="0" fontId="34" fillId="0" borderId="17" xfId="0" applyNumberFormat="1" applyFont="1" applyFill="1" applyBorder="1" applyAlignment="1" applyProtection="1">
      <alignment horizontal="center"/>
    </xf>
    <xf numFmtId="0" fontId="34" fillId="0" borderId="0" xfId="0" applyNumberFormat="1" applyFont="1" applyFill="1" applyBorder="1" applyAlignment="1" applyProtection="1">
      <alignment horizontal="center"/>
      <protection locked="0"/>
    </xf>
    <xf numFmtId="0" fontId="25" fillId="0" borderId="17" xfId="0" applyNumberFormat="1" applyFont="1" applyFill="1" applyBorder="1" applyAlignment="1" applyProtection="1">
      <protection locked="0"/>
    </xf>
    <xf numFmtId="0" fontId="25" fillId="0" borderId="0" xfId="0" applyNumberFormat="1" applyFont="1" applyFill="1" applyBorder="1" applyAlignment="1" applyProtection="1">
      <protection locked="0"/>
    </xf>
    <xf numFmtId="9" fontId="25" fillId="0" borderId="0" xfId="0" applyNumberFormat="1" applyFont="1" applyFill="1" applyBorder="1" applyAlignment="1" applyProtection="1">
      <alignment horizontal="center"/>
      <protection locked="0"/>
    </xf>
    <xf numFmtId="9" fontId="25" fillId="0" borderId="0" xfId="0" applyNumberFormat="1" applyFont="1" applyFill="1" applyBorder="1" applyAlignment="1" applyProtection="1">
      <alignment horizontal="center"/>
    </xf>
    <xf numFmtId="2" fontId="34" fillId="0" borderId="0" xfId="0" applyNumberFormat="1" applyFont="1" applyFill="1" applyBorder="1" applyAlignment="1" applyProtection="1">
      <alignment horizontal="center" vertical="center"/>
    </xf>
    <xf numFmtId="44" fontId="34" fillId="0" borderId="0" xfId="1" applyFont="1" applyFill="1" applyBorder="1" applyAlignment="1" applyProtection="1">
      <alignment horizontal="center" vertical="center"/>
    </xf>
    <xf numFmtId="0" fontId="34" fillId="0" borderId="0" xfId="0" applyNumberFormat="1" applyFont="1" applyFill="1" applyBorder="1" applyAlignment="1" applyProtection="1">
      <alignment horizontal="center" vertical="center"/>
    </xf>
    <xf numFmtId="2" fontId="34" fillId="0" borderId="22" xfId="0" applyNumberFormat="1" applyFont="1" applyFill="1" applyBorder="1" applyAlignment="1" applyProtection="1">
      <alignment horizontal="center"/>
    </xf>
    <xf numFmtId="44" fontId="34" fillId="0" borderId="22" xfId="1" applyFont="1" applyFill="1" applyBorder="1" applyAlignment="1" applyProtection="1"/>
    <xf numFmtId="44" fontId="34" fillId="0" borderId="0" xfId="1" applyNumberFormat="1" applyFont="1" applyFill="1" applyBorder="1" applyAlignment="1" applyProtection="1">
      <alignment horizontal="center" vertical="center"/>
    </xf>
    <xf numFmtId="1" fontId="34" fillId="0" borderId="0" xfId="0" applyNumberFormat="1" applyFont="1" applyFill="1" applyBorder="1" applyAlignment="1" applyProtection="1">
      <alignment horizontal="center" vertical="center"/>
    </xf>
    <xf numFmtId="1" fontId="34" fillId="0" borderId="22" xfId="0" applyNumberFormat="1" applyFont="1" applyFill="1" applyBorder="1" applyAlignment="1" applyProtection="1">
      <alignment horizontal="center"/>
    </xf>
    <xf numFmtId="1" fontId="34" fillId="67" borderId="22" xfId="0" applyNumberFormat="1" applyFont="1" applyFill="1" applyBorder="1" applyAlignment="1" applyProtection="1">
      <alignment horizontal="center"/>
    </xf>
    <xf numFmtId="44" fontId="34" fillId="67" borderId="22" xfId="1" applyFont="1" applyFill="1" applyBorder="1" applyAlignment="1" applyProtection="1"/>
    <xf numFmtId="2" fontId="34" fillId="67" borderId="22" xfId="0" applyNumberFormat="1" applyFont="1" applyFill="1" applyBorder="1" applyAlignment="1" applyProtection="1">
      <alignment horizontal="center"/>
    </xf>
    <xf numFmtId="10" fontId="25" fillId="67" borderId="22" xfId="0" applyNumberFormat="1" applyFont="1" applyFill="1" applyBorder="1" applyAlignment="1" applyProtection="1"/>
    <xf numFmtId="44" fontId="25" fillId="40" borderId="20" xfId="0" applyNumberFormat="1" applyFont="1" applyFill="1" applyBorder="1" applyAlignment="1" applyProtection="1"/>
    <xf numFmtId="0" fontId="37" fillId="38" borderId="54" xfId="0" applyNumberFormat="1" applyFont="1" applyFill="1" applyBorder="1" applyAlignment="1" applyProtection="1"/>
    <xf numFmtId="0" fontId="34" fillId="38" borderId="55" xfId="0" applyNumberFormat="1" applyFont="1" applyFill="1" applyBorder="1" applyAlignment="1" applyProtection="1"/>
    <xf numFmtId="2" fontId="34" fillId="38" borderId="55" xfId="0" applyNumberFormat="1" applyFont="1" applyFill="1" applyBorder="1" applyAlignment="1" applyProtection="1">
      <alignment horizontal="center"/>
    </xf>
    <xf numFmtId="44" fontId="34" fillId="38" borderId="55" xfId="1" applyFont="1" applyFill="1" applyBorder="1" applyAlignment="1" applyProtection="1"/>
    <xf numFmtId="166" fontId="34" fillId="38" borderId="55" xfId="0" applyNumberFormat="1" applyFont="1" applyFill="1" applyBorder="1" applyAlignment="1" applyProtection="1">
      <alignment horizontal="center"/>
    </xf>
    <xf numFmtId="43" fontId="34" fillId="38" borderId="55" xfId="0" applyNumberFormat="1" applyFont="1" applyFill="1" applyBorder="1" applyAlignment="1" applyProtection="1"/>
    <xf numFmtId="167" fontId="34" fillId="38" borderId="55" xfId="0" applyNumberFormat="1" applyFont="1" applyFill="1" applyBorder="1" applyAlignment="1" applyProtection="1"/>
    <xf numFmtId="166" fontId="34" fillId="38" borderId="54" xfId="0" applyNumberFormat="1" applyFont="1" applyFill="1" applyBorder="1" applyAlignment="1" applyProtection="1"/>
    <xf numFmtId="10" fontId="25" fillId="38" borderId="55" xfId="0" applyNumberFormat="1" applyFont="1" applyFill="1" applyBorder="1" applyAlignment="1" applyProtection="1"/>
    <xf numFmtId="0" fontId="37" fillId="38" borderId="55" xfId="0" applyNumberFormat="1" applyFont="1" applyFill="1" applyBorder="1" applyAlignment="1" applyProtection="1"/>
    <xf numFmtId="2" fontId="37" fillId="38" borderId="55" xfId="0" applyNumberFormat="1" applyFont="1" applyFill="1" applyBorder="1" applyAlignment="1" applyProtection="1">
      <alignment horizontal="center"/>
    </xf>
    <xf numFmtId="44" fontId="37" fillId="38" borderId="55" xfId="1" applyFont="1" applyFill="1" applyBorder="1" applyAlignment="1" applyProtection="1"/>
    <xf numFmtId="0" fontId="37" fillId="38" borderId="55" xfId="0" applyNumberFormat="1" applyFont="1" applyFill="1" applyBorder="1" applyAlignment="1" applyProtection="1">
      <alignment horizontal="center"/>
    </xf>
    <xf numFmtId="43" fontId="37" fillId="38" borderId="55" xfId="0" applyNumberFormat="1" applyFont="1" applyFill="1" applyBorder="1" applyAlignment="1" applyProtection="1"/>
    <xf numFmtId="0" fontId="38" fillId="38" borderId="54" xfId="0" applyNumberFormat="1" applyFont="1" applyFill="1" applyBorder="1" applyAlignment="1" applyProtection="1"/>
    <xf numFmtId="0" fontId="25" fillId="38" borderId="55" xfId="0" applyNumberFormat="1" applyFont="1" applyFill="1" applyBorder="1" applyAlignment="1" applyProtection="1"/>
    <xf numFmtId="0" fontId="34" fillId="38" borderId="55" xfId="0" applyNumberFormat="1" applyFont="1" applyFill="1" applyBorder="1" applyAlignment="1" applyProtection="1">
      <alignment horizontal="center"/>
    </xf>
    <xf numFmtId="166" fontId="34" fillId="38" borderId="55" xfId="0" applyNumberFormat="1" applyFont="1" applyFill="1" applyBorder="1" applyAlignment="1" applyProtection="1"/>
    <xf numFmtId="44" fontId="34" fillId="0" borderId="0" xfId="1" applyFont="1" applyFill="1" applyBorder="1" applyAlignment="1" applyProtection="1">
      <alignment horizontal="center" vertical="center"/>
      <protection locked="0"/>
    </xf>
    <xf numFmtId="166" fontId="34" fillId="0" borderId="0" xfId="0" applyNumberFormat="1" applyFont="1" applyFill="1" applyBorder="1" applyAlignment="1" applyProtection="1">
      <alignment horizontal="center"/>
      <protection locked="0"/>
    </xf>
    <xf numFmtId="44" fontId="34" fillId="38" borderId="56" xfId="0" applyNumberFormat="1" applyFont="1" applyFill="1" applyBorder="1" applyAlignment="1" applyProtection="1"/>
    <xf numFmtId="44" fontId="37" fillId="38" borderId="56" xfId="0" applyNumberFormat="1" applyFont="1" applyFill="1" applyBorder="1" applyAlignment="1" applyProtection="1"/>
    <xf numFmtId="44" fontId="34" fillId="38" borderId="18" xfId="0" applyNumberFormat="1" applyFont="1" applyFill="1" applyBorder="1" applyAlignment="1" applyProtection="1"/>
    <xf numFmtId="43" fontId="25" fillId="68" borderId="0" xfId="0" applyNumberFormat="1" applyFont="1" applyFill="1" applyBorder="1" applyAlignment="1" applyProtection="1">
      <alignment horizontal="right"/>
      <protection locked="0"/>
    </xf>
    <xf numFmtId="43" fontId="25" fillId="68" borderId="0" xfId="0" applyNumberFormat="1" applyFont="1" applyFill="1" applyBorder="1" applyAlignment="1" applyProtection="1"/>
    <xf numFmtId="43" fontId="25" fillId="69" borderId="0" xfId="0" applyNumberFormat="1" applyFont="1" applyFill="1" applyBorder="1" applyAlignment="1" applyProtection="1">
      <alignment horizontal="right"/>
      <protection locked="0"/>
    </xf>
    <xf numFmtId="43" fontId="25" fillId="69" borderId="0" xfId="0" applyNumberFormat="1" applyFont="1" applyFill="1" applyBorder="1" applyAlignment="1" applyProtection="1"/>
    <xf numFmtId="44" fontId="25" fillId="69" borderId="0" xfId="1" applyFont="1" applyFill="1" applyBorder="1" applyAlignment="1" applyProtection="1"/>
    <xf numFmtId="0" fontId="25" fillId="70" borderId="0" xfId="0" applyNumberFormat="1" applyFont="1" applyFill="1" applyBorder="1" applyAlignment="1" applyProtection="1"/>
    <xf numFmtId="43" fontId="25" fillId="67" borderId="50" xfId="0" applyNumberFormat="1" applyFont="1" applyFill="1" applyBorder="1" applyAlignment="1" applyProtection="1"/>
    <xf numFmtId="166" fontId="25" fillId="0" borderId="14" xfId="0" applyNumberFormat="1" applyFont="1" applyFill="1" applyBorder="1" applyAlignment="1" applyProtection="1"/>
    <xf numFmtId="44" fontId="25" fillId="67" borderId="20" xfId="0" applyNumberFormat="1" applyFont="1" applyFill="1" applyBorder="1" applyAlignment="1" applyProtection="1"/>
    <xf numFmtId="44" fontId="25" fillId="40" borderId="57" xfId="0" applyNumberFormat="1" applyFont="1" applyFill="1" applyBorder="1" applyAlignment="1" applyProtection="1"/>
    <xf numFmtId="0" fontId="25" fillId="71" borderId="0" xfId="0" applyNumberFormat="1" applyFont="1" applyFill="1" applyBorder="1" applyAlignment="1" applyProtection="1"/>
    <xf numFmtId="43" fontId="25" fillId="71" borderId="58" xfId="0" applyNumberFormat="1" applyFont="1" applyFill="1" applyBorder="1" applyAlignment="1" applyProtection="1"/>
    <xf numFmtId="44" fontId="25" fillId="0" borderId="0" xfId="0" applyNumberFormat="1" applyFont="1" applyFill="1" applyBorder="1" applyAlignment="1" applyProtection="1">
      <alignment horizontal="right"/>
      <protection locked="0"/>
    </xf>
    <xf numFmtId="44" fontId="25" fillId="0" borderId="0" xfId="0" applyNumberFormat="1" applyFont="1" applyFill="1" applyBorder="1" applyAlignment="1" applyProtection="1"/>
    <xf numFmtId="44" fontId="25" fillId="0" borderId="58" xfId="0" applyNumberFormat="1" applyFont="1" applyFill="1" applyBorder="1" applyAlignment="1" applyProtection="1"/>
    <xf numFmtId="44" fontId="25" fillId="40" borderId="17" xfId="0" applyNumberFormat="1" applyFont="1" applyFill="1" applyBorder="1" applyAlignment="1" applyProtection="1"/>
    <xf numFmtId="44" fontId="34" fillId="38" borderId="55" xfId="0" applyNumberFormat="1" applyFont="1" applyFill="1" applyBorder="1" applyAlignment="1" applyProtection="1"/>
    <xf numFmtId="44" fontId="37" fillId="38" borderId="54" xfId="0" applyNumberFormat="1" applyFont="1" applyFill="1" applyBorder="1" applyAlignment="1" applyProtection="1"/>
    <xf numFmtId="44" fontId="34" fillId="38" borderId="54" xfId="0" applyNumberFormat="1" applyFont="1" applyFill="1" applyBorder="1" applyAlignment="1" applyProtection="1"/>
    <xf numFmtId="44" fontId="25" fillId="67" borderId="23" xfId="0" applyNumberFormat="1" applyFont="1" applyFill="1" applyBorder="1" applyAlignment="1" applyProtection="1"/>
    <xf numFmtId="44" fontId="25" fillId="40" borderId="0" xfId="0" applyNumberFormat="1" applyFont="1" applyFill="1" applyBorder="1" applyAlignment="1" applyProtection="1"/>
    <xf numFmtId="43" fontId="25" fillId="67" borderId="34" xfId="0" applyNumberFormat="1" applyFont="1" applyFill="1" applyBorder="1" applyAlignment="1" applyProtection="1"/>
    <xf numFmtId="44" fontId="34" fillId="67" borderId="50" xfId="0" applyNumberFormat="1" applyFont="1" applyFill="1" applyBorder="1" applyAlignment="1" applyProtection="1"/>
    <xf numFmtId="0" fontId="37" fillId="72" borderId="23" xfId="0" applyNumberFormat="1" applyFont="1" applyFill="1" applyBorder="1" applyAlignment="1" applyProtection="1"/>
    <xf numFmtId="0" fontId="37" fillId="72" borderId="22" xfId="0" applyNumberFormat="1" applyFont="1" applyFill="1" applyBorder="1" applyAlignment="1" applyProtection="1"/>
    <xf numFmtId="2" fontId="37" fillId="72" borderId="22" xfId="0" applyNumberFormat="1" applyFont="1" applyFill="1" applyBorder="1" applyAlignment="1" applyProtection="1">
      <alignment horizontal="center"/>
    </xf>
    <xf numFmtId="44" fontId="37" fillId="72" borderId="22" xfId="1" applyFont="1" applyFill="1" applyBorder="1" applyAlignment="1" applyProtection="1"/>
    <xf numFmtId="0" fontId="37" fillId="72" borderId="22" xfId="0" applyNumberFormat="1" applyFont="1" applyFill="1" applyBorder="1" applyAlignment="1" applyProtection="1">
      <alignment horizontal="center"/>
    </xf>
    <xf numFmtId="44" fontId="38" fillId="72" borderId="24" xfId="0" applyNumberFormat="1" applyFont="1" applyFill="1" applyBorder="1" applyAlignment="1" applyProtection="1">
      <alignment horizontal="center"/>
    </xf>
    <xf numFmtId="44" fontId="38" fillId="72" borderId="23" xfId="0" applyNumberFormat="1" applyFont="1" applyFill="1" applyBorder="1" applyAlignment="1" applyProtection="1">
      <alignment horizontal="center"/>
    </xf>
    <xf numFmtId="44" fontId="38" fillId="72" borderId="22" xfId="1" applyNumberFormat="1" applyFont="1" applyFill="1" applyBorder="1" applyAlignment="1" applyProtection="1">
      <alignment horizontal="center"/>
    </xf>
    <xf numFmtId="10" fontId="38" fillId="72" borderId="22" xfId="0" applyNumberFormat="1" applyFont="1" applyFill="1" applyBorder="1" applyAlignment="1" applyProtection="1"/>
    <xf numFmtId="44" fontId="38" fillId="72" borderId="22" xfId="0" applyNumberFormat="1" applyFont="1" applyFill="1" applyBorder="1" applyAlignment="1" applyProtection="1">
      <alignment horizontal="center"/>
    </xf>
    <xf numFmtId="0" fontId="34" fillId="38" borderId="16" xfId="0" applyNumberFormat="1" applyFont="1" applyFill="1" applyBorder="1" applyAlignment="1" applyProtection="1">
      <alignment horizontal="center"/>
    </xf>
    <xf numFmtId="10" fontId="34" fillId="38" borderId="0" xfId="0" applyNumberFormat="1" applyFont="1" applyFill="1" applyBorder="1" applyAlignment="1" applyProtection="1">
      <alignment horizontal="center"/>
    </xf>
    <xf numFmtId="8" fontId="34" fillId="38" borderId="0" xfId="0" applyNumberFormat="1" applyFont="1" applyFill="1" applyBorder="1" applyAlignment="1" applyProtection="1">
      <alignment horizontal="center"/>
    </xf>
    <xf numFmtId="0" fontId="34" fillId="38" borderId="0" xfId="0" applyNumberFormat="1" applyFont="1" applyFill="1" applyBorder="1" applyAlignment="1" applyProtection="1">
      <alignment horizontal="center"/>
    </xf>
    <xf numFmtId="0" fontId="34" fillId="38" borderId="19" xfId="0" applyNumberFormat="1" applyFont="1" applyFill="1" applyBorder="1" applyAlignment="1" applyProtection="1">
      <alignment horizontal="center"/>
    </xf>
    <xf numFmtId="0" fontId="34" fillId="38" borderId="10" xfId="0" applyNumberFormat="1" applyFont="1" applyFill="1" applyBorder="1" applyAlignment="1" applyProtection="1">
      <alignment horizontal="center"/>
    </xf>
    <xf numFmtId="0" fontId="34" fillId="38" borderId="21" xfId="0" applyNumberFormat="1" applyFont="1" applyFill="1" applyBorder="1" applyAlignment="1" applyProtection="1">
      <alignment horizontal="center"/>
    </xf>
    <xf numFmtId="0" fontId="25" fillId="0" borderId="14" xfId="0" applyNumberFormat="1" applyFont="1" applyFill="1" applyBorder="1" applyAlignment="1" applyProtection="1"/>
    <xf numFmtId="0" fontId="25" fillId="0" borderId="18" xfId="0" applyNumberFormat="1" applyFont="1" applyFill="1" applyBorder="1" applyAlignment="1" applyProtection="1"/>
    <xf numFmtId="0" fontId="34" fillId="0" borderId="20" xfId="0" applyNumberFormat="1" applyFont="1" applyFill="1" applyBorder="1" applyAlignment="1" applyProtection="1"/>
    <xf numFmtId="0" fontId="37" fillId="0" borderId="20" xfId="0" applyNumberFormat="1" applyFont="1" applyFill="1" applyBorder="1" applyAlignment="1" applyProtection="1"/>
    <xf numFmtId="0" fontId="25" fillId="0" borderId="20" xfId="0" applyNumberFormat="1" applyFont="1" applyFill="1" applyBorder="1" applyAlignment="1" applyProtection="1"/>
    <xf numFmtId="0" fontId="39" fillId="72" borderId="59" xfId="0" applyNumberFormat="1" applyFont="1" applyFill="1" applyBorder="1" applyAlignment="1" applyProtection="1"/>
    <xf numFmtId="0" fontId="34" fillId="0" borderId="18" xfId="0" applyNumberFormat="1" applyFont="1" applyFill="1" applyBorder="1" applyAlignment="1" applyProtection="1"/>
    <xf numFmtId="170" fontId="34" fillId="38" borderId="0" xfId="2" applyNumberFormat="1" applyFont="1" applyFill="1" applyBorder="1" applyAlignment="1" applyProtection="1">
      <alignment horizontal="center"/>
    </xf>
    <xf numFmtId="170" fontId="34" fillId="38" borderId="0" xfId="0" applyNumberFormat="1" applyFont="1" applyFill="1" applyBorder="1" applyAlignment="1" applyProtection="1">
      <alignment horizontal="center"/>
    </xf>
    <xf numFmtId="0" fontId="27" fillId="37" borderId="0" xfId="0" applyFont="1" applyFill="1" applyAlignment="1" applyProtection="1">
      <alignment horizontal="center" vertical="top" wrapText="1"/>
      <protection locked="0"/>
    </xf>
    <xf numFmtId="0" fontId="36" fillId="67" borderId="47" xfId="0" applyNumberFormat="1" applyFont="1" applyFill="1" applyBorder="1" applyAlignment="1" applyProtection="1">
      <alignment horizontal="left"/>
    </xf>
    <xf numFmtId="0" fontId="36" fillId="67" borderId="48" xfId="0" applyNumberFormat="1" applyFont="1" applyFill="1" applyBorder="1" applyAlignment="1" applyProtection="1">
      <alignment horizontal="left"/>
    </xf>
    <xf numFmtId="0" fontId="36" fillId="39" borderId="51" xfId="0" applyNumberFormat="1" applyFont="1" applyFill="1" applyBorder="1" applyAlignment="1" applyProtection="1">
      <alignment horizontal="left" wrapText="1"/>
    </xf>
    <xf numFmtId="0" fontId="36" fillId="39" borderId="52" xfId="0" applyNumberFormat="1" applyFont="1" applyFill="1" applyBorder="1" applyAlignment="1" applyProtection="1">
      <alignment horizontal="left" wrapText="1"/>
    </xf>
    <xf numFmtId="0" fontId="36" fillId="39" borderId="46" xfId="0" applyNumberFormat="1" applyFont="1" applyFill="1" applyBorder="1" applyAlignment="1" applyProtection="1">
      <alignment horizontal="left" wrapText="1"/>
    </xf>
    <xf numFmtId="0" fontId="36" fillId="39" borderId="51" xfId="0" applyNumberFormat="1" applyFont="1" applyFill="1" applyBorder="1" applyAlignment="1" applyProtection="1">
      <alignment horizontal="left"/>
    </xf>
    <xf numFmtId="0" fontId="36" fillId="39" borderId="52" xfId="0" applyNumberFormat="1" applyFont="1" applyFill="1" applyBorder="1" applyAlignment="1" applyProtection="1">
      <alignment horizontal="left"/>
    </xf>
    <xf numFmtId="0" fontId="36" fillId="39" borderId="53" xfId="0" applyNumberFormat="1" applyFont="1" applyFill="1" applyBorder="1" applyAlignment="1" applyProtection="1">
      <alignment horizontal="left"/>
    </xf>
    <xf numFmtId="0" fontId="36" fillId="39" borderId="46" xfId="0" applyNumberFormat="1" applyFont="1" applyFill="1" applyBorder="1" applyAlignment="1" applyProtection="1">
      <alignment horizontal="left"/>
    </xf>
    <xf numFmtId="0" fontId="25" fillId="0" borderId="17" xfId="0" applyNumberFormat="1" applyFont="1" applyFill="1" applyBorder="1" applyAlignment="1" applyProtection="1">
      <alignment horizontal="center"/>
    </xf>
    <xf numFmtId="0" fontId="25" fillId="0" borderId="0" xfId="0" applyNumberFormat="1" applyFont="1" applyFill="1" applyBorder="1" applyAlignment="1" applyProtection="1">
      <alignment horizontal="center"/>
    </xf>
    <xf numFmtId="0" fontId="25" fillId="0" borderId="49" xfId="0" applyNumberFormat="1" applyFont="1" applyFill="1" applyBorder="1" applyAlignment="1" applyProtection="1">
      <alignment horizontal="center"/>
    </xf>
    <xf numFmtId="0" fontId="25" fillId="0" borderId="50" xfId="0" applyNumberFormat="1" applyFont="1" applyFill="1" applyBorder="1" applyAlignment="1" applyProtection="1">
      <alignment horizontal="center"/>
    </xf>
    <xf numFmtId="0" fontId="34" fillId="38" borderId="16" xfId="0" applyNumberFormat="1" applyFont="1" applyFill="1" applyBorder="1" applyAlignment="1" applyProtection="1">
      <alignment horizontal="center" vertical="center" wrapText="1"/>
    </xf>
    <xf numFmtId="0" fontId="34" fillId="38" borderId="19" xfId="0" applyNumberFormat="1" applyFont="1" applyFill="1" applyBorder="1" applyAlignment="1" applyProtection="1">
      <alignment horizontal="center" vertical="center" wrapText="1"/>
    </xf>
    <xf numFmtId="0" fontId="34" fillId="38" borderId="46" xfId="0" applyNumberFormat="1" applyFont="1" applyFill="1" applyBorder="1" applyAlignment="1" applyProtection="1">
      <alignment horizontal="center" vertical="center" wrapText="1"/>
    </xf>
    <xf numFmtId="0" fontId="34" fillId="38" borderId="15" xfId="0" applyNumberFormat="1" applyFont="1" applyFill="1" applyBorder="1" applyAlignment="1" applyProtection="1">
      <alignment horizontal="center"/>
    </xf>
    <xf numFmtId="166" fontId="34" fillId="38" borderId="14" xfId="0" applyNumberFormat="1" applyFont="1" applyFill="1" applyBorder="1" applyAlignment="1" applyProtection="1">
      <alignment horizontal="center" vertical="center" wrapText="1"/>
    </xf>
    <xf numFmtId="166" fontId="34" fillId="38" borderId="18" xfId="0" applyNumberFormat="1" applyFont="1" applyFill="1" applyBorder="1" applyAlignment="1" applyProtection="1">
      <alignment horizontal="center" vertical="center" wrapText="1"/>
    </xf>
    <xf numFmtId="166" fontId="34" fillId="38" borderId="20" xfId="0" applyNumberFormat="1" applyFont="1" applyFill="1" applyBorder="1" applyAlignment="1" applyProtection="1">
      <alignment horizontal="center" vertical="center" wrapText="1"/>
    </xf>
    <xf numFmtId="0" fontId="34" fillId="38" borderId="12" xfId="0" applyNumberFormat="1" applyFont="1" applyFill="1" applyBorder="1" applyAlignment="1" applyProtection="1">
      <alignment horizontal="center" vertical="center"/>
    </xf>
    <xf numFmtId="0" fontId="34" fillId="38" borderId="13" xfId="0" applyNumberFormat="1" applyFont="1" applyFill="1" applyBorder="1" applyAlignment="1" applyProtection="1">
      <alignment horizontal="center" vertical="center"/>
    </xf>
    <xf numFmtId="0" fontId="34" fillId="38" borderId="16" xfId="0" applyNumberFormat="1" applyFont="1" applyFill="1" applyBorder="1" applyAlignment="1" applyProtection="1">
      <alignment horizontal="center" vertical="center"/>
    </xf>
    <xf numFmtId="0" fontId="34" fillId="38" borderId="17" xfId="0" applyNumberFormat="1" applyFont="1" applyFill="1" applyBorder="1" applyAlignment="1" applyProtection="1">
      <alignment horizontal="center" vertical="center"/>
    </xf>
    <xf numFmtId="0" fontId="34" fillId="38" borderId="0" xfId="0" applyNumberFormat="1" applyFont="1" applyFill="1" applyBorder="1" applyAlignment="1" applyProtection="1">
      <alignment horizontal="center" vertical="center"/>
    </xf>
    <xf numFmtId="0" fontId="34" fillId="38" borderId="19" xfId="0" applyNumberFormat="1" applyFont="1" applyFill="1" applyBorder="1" applyAlignment="1" applyProtection="1">
      <alignment horizontal="center" vertical="center"/>
    </xf>
    <xf numFmtId="0" fontId="34" fillId="38" borderId="44" xfId="0" applyNumberFormat="1" applyFont="1" applyFill="1" applyBorder="1" applyAlignment="1" applyProtection="1">
      <alignment horizontal="center" vertical="center"/>
    </xf>
    <xf numFmtId="0" fontId="34" fillId="38" borderId="45" xfId="0" applyNumberFormat="1" applyFont="1" applyFill="1" applyBorder="1" applyAlignment="1" applyProtection="1">
      <alignment horizontal="center" vertical="center"/>
    </xf>
    <xf numFmtId="0" fontId="34" fillId="38" borderId="46" xfId="0" applyNumberFormat="1" applyFont="1" applyFill="1" applyBorder="1" applyAlignment="1" applyProtection="1">
      <alignment horizontal="center" vertical="center"/>
    </xf>
    <xf numFmtId="0" fontId="34" fillId="38" borderId="12" xfId="0" applyNumberFormat="1" applyFont="1" applyFill="1" applyBorder="1" applyAlignment="1" applyProtection="1">
      <alignment horizontal="center" vertical="center" wrapText="1"/>
    </xf>
    <xf numFmtId="0" fontId="34" fillId="38" borderId="17" xfId="0" applyNumberFormat="1" applyFont="1" applyFill="1" applyBorder="1" applyAlignment="1" applyProtection="1">
      <alignment horizontal="center" vertical="center" wrapText="1"/>
    </xf>
    <xf numFmtId="0" fontId="34" fillId="38" borderId="44" xfId="0" applyNumberFormat="1" applyFont="1" applyFill="1" applyBorder="1" applyAlignment="1" applyProtection="1">
      <alignment horizontal="center" vertical="center" wrapText="1"/>
    </xf>
    <xf numFmtId="0" fontId="34" fillId="38" borderId="13" xfId="0" applyNumberFormat="1" applyFont="1" applyFill="1" applyBorder="1" applyAlignment="1" applyProtection="1">
      <alignment horizontal="center" vertical="center" wrapText="1"/>
    </xf>
    <xf numFmtId="0" fontId="34" fillId="38" borderId="0" xfId="0" applyNumberFormat="1" applyFont="1" applyFill="1" applyBorder="1" applyAlignment="1" applyProtection="1">
      <alignment horizontal="center" vertical="center" wrapText="1"/>
    </xf>
    <xf numFmtId="0" fontId="34" fillId="38" borderId="45" xfId="0" applyNumberFormat="1" applyFont="1" applyFill="1" applyBorder="1" applyAlignment="1" applyProtection="1">
      <alignment horizontal="center" vertical="center" wrapText="1"/>
    </xf>
    <xf numFmtId="0" fontId="59" fillId="0" borderId="0" xfId="0" applyFont="1" applyAlignment="1">
      <alignment horizontal="center" wrapText="1"/>
    </xf>
    <xf numFmtId="0" fontId="59" fillId="0" borderId="17" xfId="0" applyFont="1" applyBorder="1" applyAlignment="1">
      <alignment horizontal="center" vertical="center" wrapText="1"/>
    </xf>
    <xf numFmtId="0" fontId="59" fillId="0" borderId="0" xfId="0" applyFont="1" applyBorder="1" applyAlignment="1">
      <alignment horizontal="center" vertical="center" wrapText="1"/>
    </xf>
    <xf numFmtId="0" fontId="59" fillId="0" borderId="0" xfId="0" applyFont="1" applyAlignment="1">
      <alignment horizontal="left" wrapText="1"/>
    </xf>
    <xf numFmtId="0" fontId="60" fillId="0" borderId="0" xfId="0" applyFont="1" applyAlignment="1">
      <alignment horizontal="left" wrapText="1"/>
    </xf>
    <xf numFmtId="0" fontId="61" fillId="63" borderId="0" xfId="0" applyFont="1" applyFill="1" applyAlignment="1">
      <alignment horizontal="center"/>
    </xf>
    <xf numFmtId="0" fontId="58" fillId="0" borderId="17" xfId="0" applyFont="1" applyBorder="1" applyAlignment="1">
      <alignment wrapText="1"/>
    </xf>
    <xf numFmtId="0" fontId="58" fillId="0" borderId="0" xfId="0" applyFont="1" applyAlignment="1">
      <alignment wrapText="1"/>
    </xf>
    <xf numFmtId="0" fontId="59" fillId="0" borderId="17" xfId="0" applyFont="1" applyBorder="1" applyAlignment="1">
      <alignment horizontal="right"/>
    </xf>
    <xf numFmtId="0" fontId="59" fillId="0" borderId="0" xfId="0" applyFont="1" applyBorder="1" applyAlignment="1">
      <alignment horizontal="right"/>
    </xf>
    <xf numFmtId="0" fontId="69" fillId="65" borderId="0" xfId="0" applyFont="1" applyFill="1" applyBorder="1" applyAlignment="1">
      <alignment horizontal="center" vertical="center" wrapText="1"/>
    </xf>
    <xf numFmtId="0" fontId="64" fillId="0" borderId="0" xfId="249" applyFont="1" applyBorder="1" applyAlignment="1">
      <alignment horizontal="left" wrapText="1"/>
    </xf>
  </cellXfs>
  <cellStyles count="250">
    <cellStyle name="20% - Accent1" xfId="21" builtinId="30" customBuiltin="1"/>
    <cellStyle name="20% - Accent1 2" xfId="46"/>
    <cellStyle name="20% - Accent1 2 2" xfId="47"/>
    <cellStyle name="20% - Accent2" xfId="25" builtinId="34" customBuiltin="1"/>
    <cellStyle name="20% - Accent2 2" xfId="48"/>
    <cellStyle name="20% - Accent2 2 2" xfId="49"/>
    <cellStyle name="20% - Accent3" xfId="29" builtinId="38" customBuiltin="1"/>
    <cellStyle name="20% - Accent3 2" xfId="50"/>
    <cellStyle name="20% - Accent3 2 2" xfId="51"/>
    <cellStyle name="20% - Accent4" xfId="33" builtinId="42" customBuiltin="1"/>
    <cellStyle name="20% - Accent4 2" xfId="52"/>
    <cellStyle name="20% - Accent4 2 2" xfId="53"/>
    <cellStyle name="20% - Accent5" xfId="37" builtinId="46" customBuiltin="1"/>
    <cellStyle name="20% - Accent5 2" xfId="54"/>
    <cellStyle name="20% - Accent5 2 2" xfId="55"/>
    <cellStyle name="20% - Accent6" xfId="41" builtinId="50" customBuiltin="1"/>
    <cellStyle name="20% - Accent6 2" xfId="56"/>
    <cellStyle name="20% - Accent6 2 2" xfId="57"/>
    <cellStyle name="40% - Accent1" xfId="22" builtinId="31" customBuiltin="1"/>
    <cellStyle name="40% - Accent1 2" xfId="58"/>
    <cellStyle name="40% - Accent1 2 2" xfId="59"/>
    <cellStyle name="40% - Accent2" xfId="26" builtinId="35" customBuiltin="1"/>
    <cellStyle name="40% - Accent2 2" xfId="60"/>
    <cellStyle name="40% - Accent2 2 2" xfId="61"/>
    <cellStyle name="40% - Accent3" xfId="30" builtinId="39" customBuiltin="1"/>
    <cellStyle name="40% - Accent3 2" xfId="62"/>
    <cellStyle name="40% - Accent3 2 2" xfId="63"/>
    <cellStyle name="40% - Accent4" xfId="34" builtinId="43" customBuiltin="1"/>
    <cellStyle name="40% - Accent4 2" xfId="64"/>
    <cellStyle name="40% - Accent4 2 2" xfId="65"/>
    <cellStyle name="40% - Accent5" xfId="38" builtinId="47" customBuiltin="1"/>
    <cellStyle name="40% - Accent5 2" xfId="66"/>
    <cellStyle name="40% - Accent5 2 2" xfId="67"/>
    <cellStyle name="40% - Accent6" xfId="42" builtinId="51" customBuiltin="1"/>
    <cellStyle name="40% - Accent6 2" xfId="68"/>
    <cellStyle name="40% - Accent6 2 2" xfId="69"/>
    <cellStyle name="60% - Accent1" xfId="23" builtinId="32" customBuiltin="1"/>
    <cellStyle name="60% - Accent1 2" xfId="70"/>
    <cellStyle name="60% - Accent2" xfId="27" builtinId="36" customBuiltin="1"/>
    <cellStyle name="60% - Accent2 2" xfId="71"/>
    <cellStyle name="60% - Accent3" xfId="31" builtinId="40" customBuiltin="1"/>
    <cellStyle name="60% - Accent3 2" xfId="72"/>
    <cellStyle name="60% - Accent4" xfId="35" builtinId="44" customBuiltin="1"/>
    <cellStyle name="60% - Accent4 2" xfId="73"/>
    <cellStyle name="60% - Accent5" xfId="39" builtinId="48" customBuiltin="1"/>
    <cellStyle name="60% - Accent5 2" xfId="74"/>
    <cellStyle name="60% - Accent6" xfId="43" builtinId="52" customBuiltin="1"/>
    <cellStyle name="60% - Accent6 2" xfId="75"/>
    <cellStyle name="Accent1" xfId="20" builtinId="29" customBuiltin="1"/>
    <cellStyle name="Accent1 2" xfId="76"/>
    <cellStyle name="Accent2" xfId="24" builtinId="33" customBuiltin="1"/>
    <cellStyle name="Accent2 2" xfId="77"/>
    <cellStyle name="Accent3" xfId="28" builtinId="37" customBuiltin="1"/>
    <cellStyle name="Accent3 2" xfId="78"/>
    <cellStyle name="Accent4" xfId="32" builtinId="41" customBuiltin="1"/>
    <cellStyle name="Accent4 2" xfId="79"/>
    <cellStyle name="Accent5" xfId="36" builtinId="45" customBuiltin="1"/>
    <cellStyle name="Accent5 2" xfId="80"/>
    <cellStyle name="Accent6" xfId="40" builtinId="49" customBuiltin="1"/>
    <cellStyle name="Accent6 2" xfId="81"/>
    <cellStyle name="Bad" xfId="9" builtinId="27" customBuiltin="1"/>
    <cellStyle name="Bad 2" xfId="82"/>
    <cellStyle name="Calculation" xfId="13" builtinId="22" customBuiltin="1"/>
    <cellStyle name="Calculation 2" xfId="83"/>
    <cellStyle name="Calculation 2 2" xfId="84"/>
    <cellStyle name="Calculation 2 2 2" xfId="85"/>
    <cellStyle name="Calculation 2 2 2 2" xfId="182"/>
    <cellStyle name="Calculation 2 2 3" xfId="86"/>
    <cellStyle name="Calculation 2 2 3 2" xfId="183"/>
    <cellStyle name="Calculation 2 2 4" xfId="87"/>
    <cellStyle name="Calculation 2 2 4 2" xfId="184"/>
    <cellStyle name="Calculation 2 2 5" xfId="170"/>
    <cellStyle name="Calculation 2 2 5 2" xfId="238"/>
    <cellStyle name="Calculation 2 2 6" xfId="181"/>
    <cellStyle name="Calculation 2 3" xfId="176"/>
    <cellStyle name="Calculation 2 3 2" xfId="244"/>
    <cellStyle name="Calculation 2 4" xfId="180"/>
    <cellStyle name="Calculation 3" xfId="88"/>
    <cellStyle name="Calculation 3 2" xfId="89"/>
    <cellStyle name="Calculation 3 2 2" xfId="90"/>
    <cellStyle name="Calculation 3 2 2 2" xfId="187"/>
    <cellStyle name="Calculation 3 2 3" xfId="91"/>
    <cellStyle name="Calculation 3 2 3 2" xfId="188"/>
    <cellStyle name="Calculation 3 2 4" xfId="92"/>
    <cellStyle name="Calculation 3 2 4 2" xfId="189"/>
    <cellStyle name="Calculation 3 2 5" xfId="162"/>
    <cellStyle name="Calculation 3 2 5 2" xfId="230"/>
    <cellStyle name="Calculation 3 2 6" xfId="186"/>
    <cellStyle name="Calculation 3 3" xfId="172"/>
    <cellStyle name="Calculation 3 3 2" xfId="240"/>
    <cellStyle name="Calculation 3 4" xfId="185"/>
    <cellStyle name="Check Cell" xfId="15" builtinId="23" customBuiltin="1"/>
    <cellStyle name="Check Cell 2" xfId="93"/>
    <cellStyle name="Comma" xfId="248" builtinId="3"/>
    <cellStyle name="Comma 2" xfId="94"/>
    <cellStyle name="Comma 3" xfId="95"/>
    <cellStyle name="Comma 3 2" xfId="96"/>
    <cellStyle name="Comma 4" xfId="97"/>
    <cellStyle name="Currency" xfId="1" builtinId="4"/>
    <cellStyle name="Currency 2" xfId="98"/>
    <cellStyle name="Currency 3" xfId="99"/>
    <cellStyle name="Currency 3 2" xfId="100"/>
    <cellStyle name="Currency 4" xfId="101"/>
    <cellStyle name="Explanatory Text" xfId="18" builtinId="53" customBuiltin="1"/>
    <cellStyle name="Explanatory Text 2" xfId="102"/>
    <cellStyle name="Good" xfId="8" builtinId="26" customBuiltin="1"/>
    <cellStyle name="Good 2" xfId="103"/>
    <cellStyle name="Heading 1" xfId="4" builtinId="16" customBuiltin="1"/>
    <cellStyle name="Heading 1 2" xfId="104"/>
    <cellStyle name="Heading 2" xfId="5" builtinId="17" customBuiltin="1"/>
    <cellStyle name="Heading 2 2" xfId="105"/>
    <cellStyle name="Heading 3" xfId="6" builtinId="18" customBuiltin="1"/>
    <cellStyle name="Heading 3 2" xfId="106"/>
    <cellStyle name="Heading 3 2 2" xfId="177"/>
    <cellStyle name="Heading 3 2 2 2" xfId="245"/>
    <cellStyle name="Heading 3 2 2 3" xfId="247"/>
    <cellStyle name="Heading 3 2 3" xfId="190"/>
    <cellStyle name="Heading 3 2 4" xfId="179"/>
    <cellStyle name="Heading 4" xfId="7" builtinId="19" customBuiltin="1"/>
    <cellStyle name="Heading 4 2" xfId="107"/>
    <cellStyle name="Input" xfId="11" builtinId="20" customBuiltin="1"/>
    <cellStyle name="Input 2" xfId="108"/>
    <cellStyle name="Input 2 2" xfId="109"/>
    <cellStyle name="Input 2 2 2" xfId="110"/>
    <cellStyle name="Input 2 2 2 2" xfId="193"/>
    <cellStyle name="Input 2 2 3" xfId="111"/>
    <cellStyle name="Input 2 2 3 2" xfId="194"/>
    <cellStyle name="Input 2 2 4" xfId="112"/>
    <cellStyle name="Input 2 2 4 2" xfId="195"/>
    <cellStyle name="Input 2 2 5" xfId="166"/>
    <cellStyle name="Input 2 2 5 2" xfId="234"/>
    <cellStyle name="Input 2 2 6" xfId="192"/>
    <cellStyle name="Input 2 3" xfId="175"/>
    <cellStyle name="Input 2 3 2" xfId="243"/>
    <cellStyle name="Input 2 4" xfId="191"/>
    <cellStyle name="Input 3" xfId="113"/>
    <cellStyle name="Input 3 2" xfId="114"/>
    <cellStyle name="Input 3 2 2" xfId="115"/>
    <cellStyle name="Input 3 2 2 2" xfId="198"/>
    <cellStyle name="Input 3 2 3" xfId="116"/>
    <cellStyle name="Input 3 2 3 2" xfId="199"/>
    <cellStyle name="Input 3 2 4" xfId="117"/>
    <cellStyle name="Input 3 2 4 2" xfId="200"/>
    <cellStyle name="Input 3 2 5" xfId="167"/>
    <cellStyle name="Input 3 2 5 2" xfId="235"/>
    <cellStyle name="Input 3 2 6" xfId="197"/>
    <cellStyle name="Input 3 3" xfId="163"/>
    <cellStyle name="Input 3 3 2" xfId="231"/>
    <cellStyle name="Input 3 4" xfId="196"/>
    <cellStyle name="Linked Cell" xfId="14" builtinId="24" customBuiltin="1"/>
    <cellStyle name="Linked Cell 2" xfId="118"/>
    <cellStyle name="Neutral" xfId="10" builtinId="28" customBuiltin="1"/>
    <cellStyle name="Neutral 2" xfId="119"/>
    <cellStyle name="Normal" xfId="0" builtinId="0"/>
    <cellStyle name="Normal 2" xfId="120"/>
    <cellStyle name="Normal 3" xfId="121"/>
    <cellStyle name="Normal 4" xfId="122"/>
    <cellStyle name="Normal 4 2" xfId="123"/>
    <cellStyle name="Normal 5" xfId="124"/>
    <cellStyle name="Normal 5 2" xfId="125"/>
    <cellStyle name="Normal 6" xfId="126"/>
    <cellStyle name="Normal 6 2" xfId="127"/>
    <cellStyle name="Normal_Budget Blank ADM and Finance FY2005" xfId="45"/>
    <cellStyle name="Normal_SSU_Budget_temp" xfId="249"/>
    <cellStyle name="Note" xfId="17" builtinId="10" customBuiltin="1"/>
    <cellStyle name="Note 2" xfId="128"/>
    <cellStyle name="Note 2 2" xfId="129"/>
    <cellStyle name="Note 2 2 2" xfId="130"/>
    <cellStyle name="Note 2 2 2 2" xfId="203"/>
    <cellStyle name="Note 2 2 3" xfId="131"/>
    <cellStyle name="Note 2 2 3 2" xfId="204"/>
    <cellStyle name="Note 2 2 4" xfId="132"/>
    <cellStyle name="Note 2 2 4 2" xfId="205"/>
    <cellStyle name="Note 2 2 5" xfId="169"/>
    <cellStyle name="Note 2 2 5 2" xfId="237"/>
    <cellStyle name="Note 2 2 6" xfId="202"/>
    <cellStyle name="Note 2 3" xfId="164"/>
    <cellStyle name="Note 2 3 2" xfId="232"/>
    <cellStyle name="Note 2 4" xfId="201"/>
    <cellStyle name="Output" xfId="12" builtinId="21" customBuiltin="1"/>
    <cellStyle name="Output 2" xfId="133"/>
    <cellStyle name="Output 2 2" xfId="134"/>
    <cellStyle name="Output 2 2 2" xfId="135"/>
    <cellStyle name="Output 2 2 2 2" xfId="208"/>
    <cellStyle name="Output 2 2 3" xfId="136"/>
    <cellStyle name="Output 2 2 3 2" xfId="209"/>
    <cellStyle name="Output 2 2 4" xfId="137"/>
    <cellStyle name="Output 2 2 4 2" xfId="210"/>
    <cellStyle name="Output 2 2 5" xfId="165"/>
    <cellStyle name="Output 2 2 5 2" xfId="233"/>
    <cellStyle name="Output 2 2 6" xfId="207"/>
    <cellStyle name="Output 2 3" xfId="174"/>
    <cellStyle name="Output 2 3 2" xfId="242"/>
    <cellStyle name="Output 2 4" xfId="206"/>
    <cellStyle name="Output 3" xfId="138"/>
    <cellStyle name="Output 3 2" xfId="139"/>
    <cellStyle name="Output 3 2 2" xfId="140"/>
    <cellStyle name="Output 3 2 2 2" xfId="213"/>
    <cellStyle name="Output 3 2 3" xfId="141"/>
    <cellStyle name="Output 3 2 3 2" xfId="214"/>
    <cellStyle name="Output 3 2 4" xfId="142"/>
    <cellStyle name="Output 3 2 4 2" xfId="215"/>
    <cellStyle name="Output 3 2 5" xfId="160"/>
    <cellStyle name="Output 3 2 5 2" xfId="228"/>
    <cellStyle name="Output 3 2 6" xfId="212"/>
    <cellStyle name="Output 3 3" xfId="171"/>
    <cellStyle name="Output 3 3 2" xfId="239"/>
    <cellStyle name="Output 3 4" xfId="211"/>
    <cellStyle name="Percent" xfId="2" builtinId="5"/>
    <cellStyle name="Percent 2" xfId="44"/>
    <cellStyle name="Percent 3" xfId="143"/>
    <cellStyle name="Percent 3 2" xfId="144"/>
    <cellStyle name="Percent 4" xfId="145"/>
    <cellStyle name="Title" xfId="3" builtinId="15" customBuiltin="1"/>
    <cellStyle name="Title 2" xfId="146"/>
    <cellStyle name="Total" xfId="19" builtinId="25" customBuiltin="1"/>
    <cellStyle name="Total 2" xfId="147"/>
    <cellStyle name="Total 2 2" xfId="148"/>
    <cellStyle name="Total 2 2 2" xfId="149"/>
    <cellStyle name="Total 2 2 2 2" xfId="218"/>
    <cellStyle name="Total 2 2 3" xfId="150"/>
    <cellStyle name="Total 2 2 3 2" xfId="219"/>
    <cellStyle name="Total 2 2 4" xfId="151"/>
    <cellStyle name="Total 2 2 4 2" xfId="220"/>
    <cellStyle name="Total 2 2 5" xfId="168"/>
    <cellStyle name="Total 2 2 5 2" xfId="236"/>
    <cellStyle name="Total 2 2 6" xfId="217"/>
    <cellStyle name="Total 2 3" xfId="152"/>
    <cellStyle name="Total 2 3 2" xfId="221"/>
    <cellStyle name="Total 2 4" xfId="173"/>
    <cellStyle name="Total 2 4 2" xfId="241"/>
    <cellStyle name="Total 2 5" xfId="216"/>
    <cellStyle name="Total 3" xfId="153"/>
    <cellStyle name="Total 3 2" xfId="154"/>
    <cellStyle name="Total 3 2 2" xfId="155"/>
    <cellStyle name="Total 3 2 2 2" xfId="224"/>
    <cellStyle name="Total 3 2 3" xfId="156"/>
    <cellStyle name="Total 3 2 3 2" xfId="225"/>
    <cellStyle name="Total 3 2 4" xfId="157"/>
    <cellStyle name="Total 3 2 4 2" xfId="226"/>
    <cellStyle name="Total 3 2 5" xfId="178"/>
    <cellStyle name="Total 3 2 5 2" xfId="246"/>
    <cellStyle name="Total 3 2 6" xfId="223"/>
    <cellStyle name="Total 3 3" xfId="158"/>
    <cellStyle name="Total 3 3 2" xfId="227"/>
    <cellStyle name="Total 3 4" xfId="161"/>
    <cellStyle name="Total 3 4 2" xfId="229"/>
    <cellStyle name="Total 3 5" xfId="222"/>
    <cellStyle name="Warning Text" xfId="16" builtinId="11" customBuiltin="1"/>
    <cellStyle name="Warning Text 2" xfId="159"/>
  </cellStyles>
  <dxfs count="0"/>
  <tableStyles count="0" defaultTableStyle="TableStyleMedium9" defaultPivotStyle="PivotStyleLight16"/>
  <colors>
    <mruColors>
      <color rgb="FFFFFF99"/>
      <color rgb="FFFFFFCC"/>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19"/>
  <sheetViews>
    <sheetView showWhiteSpace="0" topLeftCell="A9" zoomScale="110" zoomScaleNormal="110" zoomScaleSheetLayoutView="100" workbookViewId="0">
      <selection activeCell="O18" sqref="O18"/>
    </sheetView>
  </sheetViews>
  <sheetFormatPr defaultRowHeight="14.5"/>
  <cols>
    <col min="1" max="1" width="1.7265625" customWidth="1"/>
    <col min="2" max="2" width="4.453125" customWidth="1"/>
    <col min="3" max="3" width="13.54296875" customWidth="1"/>
    <col min="4" max="4" width="20" customWidth="1"/>
    <col min="5" max="5" width="0.54296875" customWidth="1"/>
    <col min="6" max="7" width="15.7265625" customWidth="1"/>
    <col min="8" max="8" width="12.7265625" customWidth="1"/>
    <col min="9" max="9" width="13.26953125" style="26" customWidth="1"/>
    <col min="10" max="10" width="13.453125" customWidth="1"/>
    <col min="11" max="11" width="12.54296875" bestFit="1" customWidth="1"/>
  </cols>
  <sheetData>
    <row r="1" spans="2:10" s="26" customFormat="1" ht="23.5">
      <c r="B1" s="96" t="s">
        <v>72</v>
      </c>
      <c r="C1" s="96"/>
      <c r="D1" s="96"/>
      <c r="E1" s="3"/>
      <c r="F1" s="3"/>
      <c r="G1" s="94"/>
      <c r="H1" s="3"/>
      <c r="I1" s="3"/>
      <c r="J1" s="3"/>
    </row>
    <row r="2" spans="2:10" s="26" customFormat="1" ht="3" customHeight="1">
      <c r="B2" s="1"/>
      <c r="C2" s="1"/>
      <c r="D2" s="1"/>
      <c r="E2" s="28"/>
      <c r="F2" s="4"/>
      <c r="G2" s="4"/>
      <c r="H2" s="4"/>
      <c r="I2" s="4"/>
      <c r="J2" s="4"/>
    </row>
    <row r="3" spans="2:10" s="26" customFormat="1" ht="15.5">
      <c r="B3" s="5" t="s">
        <v>2</v>
      </c>
      <c r="C3" s="5"/>
      <c r="D3" s="29">
        <v>465</v>
      </c>
      <c r="E3" s="29"/>
      <c r="F3" s="29"/>
      <c r="G3" s="29"/>
      <c r="H3" s="29"/>
      <c r="I3" s="29"/>
      <c r="J3" s="29"/>
    </row>
    <row r="4" spans="2:10" s="26" customFormat="1" ht="3" customHeight="1">
      <c r="B4" s="1"/>
      <c r="C4" s="1"/>
      <c r="D4" s="30"/>
      <c r="E4" s="28"/>
      <c r="F4" s="6"/>
      <c r="G4" s="6"/>
      <c r="H4" s="6"/>
      <c r="I4" s="6"/>
      <c r="J4" s="6"/>
    </row>
    <row r="5" spans="2:10" s="26" customFormat="1" ht="21.75" customHeight="1">
      <c r="B5" s="5" t="s">
        <v>3</v>
      </c>
      <c r="C5" s="5"/>
      <c r="D5" s="29" t="s">
        <v>65</v>
      </c>
      <c r="E5" s="5"/>
      <c r="F5" s="5"/>
      <c r="G5" s="5"/>
      <c r="H5" s="5"/>
      <c r="I5" s="5"/>
      <c r="J5" s="5"/>
    </row>
    <row r="6" spans="2:10" s="26" customFormat="1" ht="3.75" customHeight="1">
      <c r="B6" s="1"/>
      <c r="C6" s="1"/>
      <c r="D6" s="30"/>
      <c r="E6" s="48" t="s">
        <v>14</v>
      </c>
      <c r="F6" s="6"/>
      <c r="G6" s="6"/>
      <c r="H6" s="6"/>
      <c r="I6" s="6"/>
      <c r="J6" s="6"/>
    </row>
    <row r="7" spans="2:10" s="26" customFormat="1" ht="15.5">
      <c r="B7" s="5" t="s">
        <v>4</v>
      </c>
      <c r="C7" s="5"/>
      <c r="D7" s="5" t="s">
        <v>66</v>
      </c>
      <c r="E7" s="5"/>
      <c r="F7" s="45"/>
      <c r="G7" s="45"/>
      <c r="H7" s="45"/>
      <c r="I7" s="45"/>
      <c r="J7" s="45"/>
    </row>
    <row r="8" spans="2:10" s="26" customFormat="1" ht="15" thickBot="1">
      <c r="B8" s="7"/>
      <c r="C8" s="7"/>
      <c r="D8" s="7"/>
      <c r="E8" s="7"/>
      <c r="F8" s="40"/>
      <c r="G8" s="40"/>
      <c r="H8" s="40"/>
      <c r="I8" s="40"/>
      <c r="J8" s="40"/>
    </row>
    <row r="9" spans="2:10" s="26" customFormat="1" ht="33" customHeight="1">
      <c r="B9" s="9"/>
      <c r="C9" s="9"/>
      <c r="D9" s="8"/>
      <c r="E9" s="8"/>
      <c r="F9" s="10" t="s">
        <v>67</v>
      </c>
      <c r="G9" s="10" t="s">
        <v>68</v>
      </c>
      <c r="H9" s="10" t="s">
        <v>69</v>
      </c>
      <c r="I9" s="10" t="s">
        <v>70</v>
      </c>
      <c r="J9" s="74" t="s">
        <v>71</v>
      </c>
    </row>
    <row r="10" spans="2:10" s="26" customFormat="1" ht="15.5">
      <c r="B10" s="11" t="s">
        <v>1</v>
      </c>
      <c r="C10" s="11"/>
      <c r="D10" s="12"/>
      <c r="E10" s="12"/>
      <c r="F10" s="13"/>
      <c r="G10" s="13"/>
      <c r="H10" s="13"/>
      <c r="I10" s="13"/>
      <c r="J10" s="13"/>
    </row>
    <row r="11" spans="2:10" s="26" customFormat="1" ht="15.5">
      <c r="B11" s="14" t="s">
        <v>5</v>
      </c>
      <c r="C11" s="14"/>
      <c r="D11" s="15"/>
      <c r="F11" s="16"/>
    </row>
    <row r="12" spans="2:10" s="26" customFormat="1" ht="15.5">
      <c r="B12" s="17" t="s">
        <v>52</v>
      </c>
      <c r="C12" s="14"/>
      <c r="D12" s="15"/>
      <c r="F12" s="69">
        <f>'Year 1'!F15</f>
        <v>0</v>
      </c>
      <c r="G12" s="69">
        <f>'Year 2'!F15</f>
        <v>0</v>
      </c>
      <c r="H12" s="69">
        <f>'Year 3'!F15</f>
        <v>0</v>
      </c>
      <c r="I12" s="69">
        <f>'Year 4'!F15</f>
        <v>0</v>
      </c>
      <c r="J12" s="69">
        <f>SUM(F12:I12)</f>
        <v>0</v>
      </c>
    </row>
    <row r="13" spans="2:10" s="26" customFormat="1" ht="15.5">
      <c r="B13" s="17" t="s">
        <v>205</v>
      </c>
      <c r="C13" s="14"/>
      <c r="D13" s="15"/>
      <c r="F13" s="69">
        <f>'Year 1'!F21</f>
        <v>0</v>
      </c>
      <c r="G13" s="69">
        <f>'Year 2'!F21</f>
        <v>0</v>
      </c>
      <c r="H13" s="69">
        <f>'Year 3'!F21</f>
        <v>0</v>
      </c>
      <c r="I13" s="69">
        <f>'Year 4'!F21</f>
        <v>0</v>
      </c>
      <c r="J13" s="69">
        <f>SUM(F13:I13)</f>
        <v>0</v>
      </c>
    </row>
    <row r="14" spans="2:10" s="26" customFormat="1" ht="15.5">
      <c r="B14" s="17" t="s">
        <v>183</v>
      </c>
      <c r="C14" s="14"/>
      <c r="D14" s="15"/>
      <c r="F14" s="69">
        <f>'Year 1'!F27</f>
        <v>0</v>
      </c>
      <c r="G14" s="69">
        <f>'Year 2'!F27</f>
        <v>0</v>
      </c>
      <c r="H14" s="69">
        <f>'Year 3'!F27</f>
        <v>0</v>
      </c>
      <c r="I14" s="69">
        <f>'Year 4'!F27</f>
        <v>0</v>
      </c>
      <c r="J14" s="69">
        <f t="shared" ref="J14:J29" si="0">SUM(F14:I14)</f>
        <v>0</v>
      </c>
    </row>
    <row r="15" spans="2:10" s="26" customFormat="1" ht="15.5">
      <c r="B15" s="17" t="s">
        <v>59</v>
      </c>
      <c r="C15" s="14"/>
      <c r="D15" s="15"/>
      <c r="F15" s="69">
        <f>'Year 1'!F33</f>
        <v>0</v>
      </c>
      <c r="G15" s="69">
        <f>'Year 2'!F33</f>
        <v>0</v>
      </c>
      <c r="H15" s="69">
        <f>'Year 3'!F33</f>
        <v>0</v>
      </c>
      <c r="I15" s="69">
        <f>'Year 4'!F33</f>
        <v>0</v>
      </c>
      <c r="J15" s="69">
        <f t="shared" si="0"/>
        <v>0</v>
      </c>
    </row>
    <row r="16" spans="2:10" s="26" customFormat="1" ht="15.5">
      <c r="B16" s="17" t="s">
        <v>38</v>
      </c>
      <c r="C16" s="14"/>
      <c r="D16" s="15"/>
      <c r="F16" s="70">
        <f>'Year 1'!G34</f>
        <v>0</v>
      </c>
      <c r="G16" s="69">
        <f>'Year 2'!G34</f>
        <v>0</v>
      </c>
      <c r="H16" s="69">
        <f>'Year 3'!G34</f>
        <v>0</v>
      </c>
      <c r="I16" s="69">
        <f>'Year 4'!G34</f>
        <v>0</v>
      </c>
      <c r="J16" s="69">
        <f t="shared" si="0"/>
        <v>0</v>
      </c>
    </row>
    <row r="17" spans="2:10" s="26" customFormat="1" ht="15.5">
      <c r="B17" s="17" t="s">
        <v>39</v>
      </c>
      <c r="C17" s="14"/>
      <c r="D17" s="15"/>
      <c r="F17" s="70">
        <f>'Year 1'!H34</f>
        <v>0</v>
      </c>
      <c r="G17" s="69">
        <f>'Year 2'!H34</f>
        <v>0</v>
      </c>
      <c r="H17" s="69">
        <f>'Year 3'!H34</f>
        <v>0</v>
      </c>
      <c r="I17" s="69">
        <f>'Year 4'!H34</f>
        <v>0</v>
      </c>
      <c r="J17" s="69">
        <f t="shared" si="0"/>
        <v>0</v>
      </c>
    </row>
    <row r="18" spans="2:10" s="26" customFormat="1" ht="15.5">
      <c r="B18" s="17" t="s">
        <v>40</v>
      </c>
      <c r="C18" s="14"/>
      <c r="D18" s="15"/>
      <c r="F18" s="70">
        <f>'Year 1'!I34</f>
        <v>0</v>
      </c>
      <c r="G18" s="69">
        <f>'Year 2'!I34</f>
        <v>0</v>
      </c>
      <c r="H18" s="69">
        <f>'Year 3'!I34</f>
        <v>0</v>
      </c>
      <c r="I18" s="69">
        <f>'Year 4'!I34</f>
        <v>0</v>
      </c>
      <c r="J18" s="69">
        <f t="shared" si="0"/>
        <v>0</v>
      </c>
    </row>
    <row r="19" spans="2:10" s="26" customFormat="1" ht="15.5">
      <c r="B19" s="17" t="s">
        <v>41</v>
      </c>
      <c r="C19" s="14"/>
      <c r="D19" s="15"/>
      <c r="F19" s="70">
        <f>'Year 1'!J34</f>
        <v>0</v>
      </c>
      <c r="G19" s="69">
        <f>'Year 2'!J34</f>
        <v>0</v>
      </c>
      <c r="H19" s="69">
        <f>'Year 3'!J34</f>
        <v>0</v>
      </c>
      <c r="I19" s="69">
        <f>'Year 4'!J34</f>
        <v>0</v>
      </c>
      <c r="J19" s="69">
        <f t="shared" si="0"/>
        <v>0</v>
      </c>
    </row>
    <row r="20" spans="2:10" s="26" customFormat="1" ht="15.5">
      <c r="B20" s="17" t="s">
        <v>42</v>
      </c>
      <c r="C20" s="14"/>
      <c r="D20" s="15"/>
      <c r="F20" s="70">
        <f>'Year 1'!K34</f>
        <v>0</v>
      </c>
      <c r="G20" s="69">
        <f>'Year 2'!K34</f>
        <v>0</v>
      </c>
      <c r="H20" s="69">
        <f>'Year 3'!K34</f>
        <v>0</v>
      </c>
      <c r="I20" s="69">
        <f>'Year 4'!K34</f>
        <v>0</v>
      </c>
      <c r="J20" s="69">
        <f t="shared" si="0"/>
        <v>0</v>
      </c>
    </row>
    <row r="21" spans="2:10" s="26" customFormat="1" ht="15.5">
      <c r="B21" s="17" t="s">
        <v>43</v>
      </c>
      <c r="C21" s="14"/>
      <c r="D21" s="15"/>
      <c r="F21" s="70">
        <f>'Year 1'!L34</f>
        <v>0</v>
      </c>
      <c r="G21" s="69">
        <f>'Year 2'!L34</f>
        <v>0</v>
      </c>
      <c r="H21" s="69">
        <f>'Year 3'!L34</f>
        <v>0</v>
      </c>
      <c r="I21" s="69">
        <f>'Year 4'!L34</f>
        <v>0</v>
      </c>
      <c r="J21" s="69">
        <f t="shared" si="0"/>
        <v>0</v>
      </c>
    </row>
    <row r="22" spans="2:10" s="26" customFormat="1" ht="15.5">
      <c r="B22" s="17" t="s">
        <v>44</v>
      </c>
      <c r="C22" s="14"/>
      <c r="D22" s="15"/>
      <c r="F22" s="70">
        <f>'Year 1'!M34</f>
        <v>0</v>
      </c>
      <c r="G22" s="69">
        <f>'Year 2'!M34</f>
        <v>0</v>
      </c>
      <c r="H22" s="69">
        <f>'Year 3'!M34</f>
        <v>0</v>
      </c>
      <c r="I22" s="69">
        <f>'Year 4'!M34</f>
        <v>0</v>
      </c>
      <c r="J22" s="69">
        <f t="shared" si="0"/>
        <v>0</v>
      </c>
    </row>
    <row r="23" spans="2:10" s="26" customFormat="1" ht="15.5">
      <c r="B23" s="17" t="s">
        <v>45</v>
      </c>
      <c r="C23" s="14"/>
      <c r="D23" s="15"/>
      <c r="F23" s="70">
        <f>'Year 1'!N34</f>
        <v>0</v>
      </c>
      <c r="G23" s="69">
        <f>'Year 2'!N34</f>
        <v>0</v>
      </c>
      <c r="H23" s="69">
        <f>'Year 3'!N34</f>
        <v>0</v>
      </c>
      <c r="I23" s="69">
        <f>'Year 4'!N34</f>
        <v>0</v>
      </c>
      <c r="J23" s="69">
        <f t="shared" si="0"/>
        <v>0</v>
      </c>
    </row>
    <row r="24" spans="2:10" s="26" customFormat="1" ht="15.5">
      <c r="B24" s="17" t="s">
        <v>46</v>
      </c>
      <c r="C24" s="14"/>
      <c r="D24" s="15"/>
      <c r="F24" s="70">
        <f>'Year 1'!O34</f>
        <v>0</v>
      </c>
      <c r="G24" s="69">
        <f>'Year 2'!O34</f>
        <v>0</v>
      </c>
      <c r="H24" s="69">
        <f>'Year 3'!O34</f>
        <v>0</v>
      </c>
      <c r="I24" s="69">
        <f>'Year 4'!O34</f>
        <v>0</v>
      </c>
      <c r="J24" s="69">
        <f t="shared" si="0"/>
        <v>0</v>
      </c>
    </row>
    <row r="25" spans="2:10" ht="15.5">
      <c r="B25" s="17" t="s">
        <v>17</v>
      </c>
      <c r="C25" s="17"/>
      <c r="F25" s="71">
        <v>0</v>
      </c>
      <c r="G25" s="69">
        <v>0</v>
      </c>
      <c r="H25" s="71">
        <v>0</v>
      </c>
      <c r="I25" s="71">
        <v>0</v>
      </c>
      <c r="J25" s="69">
        <f t="shared" si="0"/>
        <v>0</v>
      </c>
    </row>
    <row r="26" spans="2:10" ht="15.5">
      <c r="B26" s="17" t="s">
        <v>16</v>
      </c>
      <c r="C26" s="17"/>
      <c r="E26" t="s">
        <v>13</v>
      </c>
      <c r="F26" s="71">
        <v>0</v>
      </c>
      <c r="G26" s="69">
        <v>0</v>
      </c>
      <c r="H26" s="71">
        <v>0</v>
      </c>
      <c r="I26" s="71">
        <v>0</v>
      </c>
      <c r="J26" s="69">
        <f t="shared" si="0"/>
        <v>0</v>
      </c>
    </row>
    <row r="27" spans="2:10" ht="15.5">
      <c r="B27" s="17" t="s">
        <v>56</v>
      </c>
      <c r="C27" s="17"/>
      <c r="F27" s="71">
        <v>0</v>
      </c>
      <c r="G27" s="69">
        <v>0</v>
      </c>
      <c r="H27" s="71">
        <v>0</v>
      </c>
      <c r="I27" s="71">
        <v>0</v>
      </c>
      <c r="J27" s="69">
        <f t="shared" si="0"/>
        <v>0</v>
      </c>
    </row>
    <row r="28" spans="2:10" ht="15.5">
      <c r="B28" s="17" t="s">
        <v>51</v>
      </c>
      <c r="C28" s="17"/>
      <c r="F28" s="71">
        <v>0</v>
      </c>
      <c r="G28" s="69">
        <v>0</v>
      </c>
      <c r="H28" s="71">
        <v>0</v>
      </c>
      <c r="I28" s="71">
        <v>0</v>
      </c>
      <c r="J28" s="69">
        <f t="shared" si="0"/>
        <v>0</v>
      </c>
    </row>
    <row r="29" spans="2:10" ht="15.5">
      <c r="B29" s="17" t="s">
        <v>57</v>
      </c>
      <c r="C29" s="17"/>
      <c r="F29" s="71">
        <v>0</v>
      </c>
      <c r="G29" s="69">
        <v>0</v>
      </c>
      <c r="H29" s="71">
        <v>0</v>
      </c>
      <c r="I29" s="71">
        <v>0</v>
      </c>
      <c r="J29" s="69">
        <f t="shared" si="0"/>
        <v>0</v>
      </c>
    </row>
    <row r="30" spans="2:10" ht="15.5">
      <c r="B30" s="93" t="s">
        <v>13</v>
      </c>
      <c r="C30" s="17"/>
      <c r="F30" s="71"/>
      <c r="G30" s="71"/>
      <c r="H30" s="71"/>
      <c r="I30" s="71"/>
      <c r="J30" s="69" t="s">
        <v>13</v>
      </c>
    </row>
    <row r="31" spans="2:10" ht="15.5">
      <c r="B31" s="17" t="s">
        <v>61</v>
      </c>
      <c r="C31" s="125"/>
      <c r="D31" s="126"/>
      <c r="F31" s="95">
        <f>SUM(F12:F26,F27,F29)*0.47</f>
        <v>0</v>
      </c>
      <c r="G31" s="95">
        <f>SUM(G12:G26,G27,G29)*0.47</f>
        <v>0</v>
      </c>
      <c r="H31" s="95">
        <f>SUM(H12:H26,H27,H29)*0.47</f>
        <v>0</v>
      </c>
      <c r="I31" s="95">
        <f>SUM(I12:I26,I27,I29)*0.47</f>
        <v>0</v>
      </c>
      <c r="J31" s="69">
        <f>SUM(F31:I31)</f>
        <v>0</v>
      </c>
    </row>
    <row r="32" spans="2:10" ht="15.5">
      <c r="B32" s="14" t="s">
        <v>6</v>
      </c>
      <c r="C32" s="14"/>
      <c r="D32" s="15"/>
      <c r="F32" s="72">
        <f>SUM(F12:F31)</f>
        <v>0</v>
      </c>
      <c r="G32" s="72">
        <f>SUM(G12:G31)</f>
        <v>0</v>
      </c>
      <c r="H32" s="72">
        <f>SUM(H12:H31)</f>
        <v>0</v>
      </c>
      <c r="I32" s="72">
        <f>SUM(I12:I31)</f>
        <v>0</v>
      </c>
      <c r="J32" s="69">
        <f>SUM(F32:I32)</f>
        <v>0</v>
      </c>
    </row>
    <row r="33" spans="2:10" ht="15.5">
      <c r="B33" s="14"/>
      <c r="C33" s="14"/>
      <c r="D33" s="15"/>
      <c r="F33" s="72"/>
      <c r="G33" s="27"/>
      <c r="I33"/>
    </row>
    <row r="34" spans="2:10" ht="15.5">
      <c r="B34" s="18" t="s">
        <v>18</v>
      </c>
      <c r="C34" s="18"/>
      <c r="D34" s="46"/>
      <c r="E34" s="46"/>
      <c r="F34" s="50">
        <f>SUM(F32)</f>
        <v>0</v>
      </c>
      <c r="G34" s="50">
        <f t="shared" ref="G34:H34" si="1">SUM(G32)</f>
        <v>0</v>
      </c>
      <c r="H34" s="50">
        <f t="shared" si="1"/>
        <v>0</v>
      </c>
      <c r="I34" s="50">
        <f>SUM(I32)</f>
        <v>0</v>
      </c>
      <c r="J34" s="50">
        <f>SUM(F34:I34)</f>
        <v>0</v>
      </c>
    </row>
    <row r="35" spans="2:10" ht="15.5">
      <c r="B35" s="19"/>
      <c r="C35" s="19"/>
      <c r="D35" s="15"/>
      <c r="F35" s="15"/>
      <c r="G35" s="27"/>
      <c r="I35"/>
    </row>
    <row r="36" spans="2:10" s="47" customFormat="1" ht="15.5">
      <c r="B36" s="11" t="s">
        <v>0</v>
      </c>
      <c r="C36" s="11"/>
      <c r="D36" s="12"/>
      <c r="E36" s="75"/>
      <c r="F36" s="12"/>
      <c r="G36" s="76"/>
      <c r="H36" s="77"/>
      <c r="I36" s="77"/>
      <c r="J36" s="77"/>
    </row>
    <row r="37" spans="2:10" ht="15.5">
      <c r="B37" s="14" t="s">
        <v>7</v>
      </c>
      <c r="C37" s="14"/>
      <c r="D37" s="15"/>
      <c r="F37" s="15"/>
      <c r="G37" s="27"/>
      <c r="I37"/>
    </row>
    <row r="38" spans="2:10" ht="15.5">
      <c r="B38" s="17" t="s">
        <v>48</v>
      </c>
      <c r="C38" s="17"/>
      <c r="D38" s="15"/>
      <c r="F38" s="39">
        <v>0</v>
      </c>
      <c r="G38" s="39">
        <v>0</v>
      </c>
      <c r="H38" s="39">
        <v>0</v>
      </c>
      <c r="I38" s="39">
        <v>0</v>
      </c>
      <c r="J38" s="39">
        <f>SUM(F38:I38)</f>
        <v>0</v>
      </c>
    </row>
    <row r="39" spans="2:10" ht="15.5">
      <c r="B39" s="17" t="s">
        <v>49</v>
      </c>
      <c r="C39" s="17"/>
      <c r="D39" s="15"/>
      <c r="F39" s="39">
        <f>-F34</f>
        <v>0</v>
      </c>
      <c r="G39" s="39">
        <f>-G34</f>
        <v>0</v>
      </c>
      <c r="H39" s="39">
        <f>-H34</f>
        <v>0</v>
      </c>
      <c r="I39" s="39">
        <f>-I34</f>
        <v>0</v>
      </c>
      <c r="J39" s="39">
        <f t="shared" ref="J39:J42" si="2">SUM(F39:I39)</f>
        <v>0</v>
      </c>
    </row>
    <row r="40" spans="2:10" ht="15.5">
      <c r="B40" s="17" t="s">
        <v>50</v>
      </c>
      <c r="C40" s="17"/>
      <c r="D40" s="15"/>
      <c r="F40" s="39">
        <v>0</v>
      </c>
      <c r="G40" s="39">
        <v>0</v>
      </c>
      <c r="H40" s="39">
        <v>0</v>
      </c>
      <c r="I40" s="39">
        <v>0</v>
      </c>
      <c r="J40" s="39">
        <f t="shared" si="2"/>
        <v>0</v>
      </c>
    </row>
    <row r="41" spans="2:10" ht="15.5">
      <c r="B41" s="17" t="s">
        <v>15</v>
      </c>
      <c r="C41" s="17"/>
      <c r="D41" s="15"/>
      <c r="F41" s="39">
        <v>0</v>
      </c>
      <c r="G41" s="39">
        <v>0</v>
      </c>
      <c r="H41" s="39">
        <v>0</v>
      </c>
      <c r="I41" s="39">
        <v>0</v>
      </c>
      <c r="J41" s="39">
        <f t="shared" si="2"/>
        <v>0</v>
      </c>
    </row>
    <row r="42" spans="2:10" ht="15.5">
      <c r="B42" s="14" t="s">
        <v>8</v>
      </c>
      <c r="C42" s="14"/>
      <c r="D42" s="21"/>
      <c r="F42" s="39">
        <f>SUM(F38:F41)</f>
        <v>0</v>
      </c>
      <c r="G42" s="39">
        <f t="shared" ref="G42:I42" si="3">SUM(G38:G41)</f>
        <v>0</v>
      </c>
      <c r="H42" s="39">
        <f t="shared" si="3"/>
        <v>0</v>
      </c>
      <c r="I42" s="39">
        <f t="shared" si="3"/>
        <v>0</v>
      </c>
      <c r="J42" s="39">
        <f t="shared" si="2"/>
        <v>0</v>
      </c>
    </row>
    <row r="43" spans="2:10" ht="15.5">
      <c r="B43" s="14"/>
      <c r="C43" s="14"/>
      <c r="D43" s="1"/>
      <c r="F43" s="22"/>
      <c r="G43" s="27"/>
      <c r="I43"/>
    </row>
    <row r="44" spans="2:10" ht="15.5">
      <c r="B44" s="18" t="s">
        <v>19</v>
      </c>
      <c r="C44" s="18"/>
      <c r="D44" s="25"/>
      <c r="E44" s="25"/>
      <c r="F44" s="52">
        <f>+F42</f>
        <v>0</v>
      </c>
      <c r="G44" s="52">
        <f t="shared" ref="G44:J44" si="4">+G42</f>
        <v>0</v>
      </c>
      <c r="H44" s="52">
        <f t="shared" si="4"/>
        <v>0</v>
      </c>
      <c r="I44" s="52">
        <f t="shared" si="4"/>
        <v>0</v>
      </c>
      <c r="J44" s="52">
        <f t="shared" si="4"/>
        <v>0</v>
      </c>
    </row>
    <row r="45" spans="2:10" ht="15.5">
      <c r="B45" s="19"/>
      <c r="I45"/>
    </row>
    <row r="46" spans="2:10" ht="16" thickBot="1">
      <c r="B46" s="20" t="s">
        <v>9</v>
      </c>
      <c r="C46" s="20"/>
      <c r="D46" s="20"/>
      <c r="E46" s="20"/>
      <c r="F46" s="53">
        <f>+F44+F34</f>
        <v>0</v>
      </c>
      <c r="G46" s="53">
        <f t="shared" ref="G46:J46" si="5">+G44+G34</f>
        <v>0</v>
      </c>
      <c r="H46" s="53">
        <f t="shared" si="5"/>
        <v>0</v>
      </c>
      <c r="I46" s="53">
        <f t="shared" si="5"/>
        <v>0</v>
      </c>
      <c r="J46" s="53">
        <f t="shared" si="5"/>
        <v>0</v>
      </c>
    </row>
    <row r="47" spans="2:10">
      <c r="B47" s="1"/>
      <c r="G47" s="27"/>
      <c r="I47"/>
    </row>
    <row r="48" spans="2:10" ht="15.75" customHeight="1">
      <c r="B48" s="23" t="s">
        <v>10</v>
      </c>
      <c r="C48" s="1"/>
      <c r="D48" s="1"/>
      <c r="E48" s="1"/>
      <c r="F48" s="2"/>
      <c r="G48" s="27"/>
      <c r="I48"/>
    </row>
    <row r="49" spans="2:11" ht="15.75" customHeight="1">
      <c r="B49" s="24">
        <v>1</v>
      </c>
      <c r="C49" s="239"/>
      <c r="D49" s="239"/>
      <c r="E49" s="239"/>
      <c r="F49" s="239"/>
      <c r="G49" s="239"/>
      <c r="H49" s="239"/>
      <c r="I49" s="239"/>
      <c r="J49" s="239"/>
    </row>
    <row r="50" spans="2:11" ht="30" customHeight="1">
      <c r="B50" s="1"/>
      <c r="C50" s="239"/>
      <c r="D50" s="239"/>
      <c r="E50" s="239"/>
      <c r="F50" s="239"/>
      <c r="G50" s="239"/>
      <c r="H50" s="239"/>
      <c r="I50" s="239"/>
      <c r="J50" s="239"/>
    </row>
    <row r="51" spans="2:11" ht="15.5">
      <c r="B51" s="1"/>
      <c r="C51" s="51"/>
      <c r="G51" s="49"/>
      <c r="H51" s="49"/>
      <c r="I51" s="27"/>
    </row>
    <row r="52" spans="2:11" ht="16" thickBot="1">
      <c r="B52" s="31" t="s">
        <v>12</v>
      </c>
      <c r="C52" s="1"/>
      <c r="D52" s="32" t="s">
        <v>60</v>
      </c>
      <c r="E52" s="33"/>
      <c r="F52" s="33"/>
      <c r="G52" s="33"/>
      <c r="H52" s="34" t="s">
        <v>11</v>
      </c>
      <c r="I52" s="41"/>
      <c r="J52" s="41"/>
      <c r="K52" s="27"/>
    </row>
    <row r="53" spans="2:11" ht="15.5">
      <c r="B53" s="31"/>
      <c r="D53" s="32"/>
      <c r="E53" s="35"/>
      <c r="F53" s="35"/>
      <c r="G53" s="35"/>
      <c r="H53" s="35"/>
      <c r="I53"/>
      <c r="K53" s="27"/>
    </row>
    <row r="54" spans="2:11" ht="16" thickBot="1">
      <c r="B54" s="31" t="s">
        <v>62</v>
      </c>
      <c r="D54" s="32" t="s">
        <v>60</v>
      </c>
      <c r="E54" s="33"/>
      <c r="F54" s="33"/>
      <c r="G54" s="33"/>
      <c r="H54" s="34" t="s">
        <v>11</v>
      </c>
      <c r="I54" s="41"/>
      <c r="J54" s="41"/>
      <c r="K54" s="27"/>
    </row>
    <row r="55" spans="2:11" ht="15.5">
      <c r="B55" s="31"/>
      <c r="D55" s="32"/>
      <c r="E55" s="91"/>
      <c r="F55" s="91"/>
      <c r="G55" s="91"/>
      <c r="H55" s="34"/>
      <c r="I55" s="92"/>
      <c r="J55" s="92"/>
      <c r="K55" s="27"/>
    </row>
    <row r="56" spans="2:11" ht="16" thickBot="1">
      <c r="B56" s="31" t="s">
        <v>55</v>
      </c>
      <c r="D56" s="32" t="s">
        <v>60</v>
      </c>
      <c r="E56" s="36"/>
      <c r="F56" s="36"/>
      <c r="G56" s="36"/>
      <c r="H56" s="35" t="s">
        <v>11</v>
      </c>
      <c r="I56" s="42"/>
      <c r="J56" s="42"/>
      <c r="K56" s="27"/>
    </row>
    <row r="57" spans="2:11" ht="15.5">
      <c r="B57" s="31"/>
      <c r="D57" s="32"/>
      <c r="E57" s="35"/>
      <c r="F57" s="35"/>
      <c r="G57" s="35"/>
      <c r="H57" s="37"/>
      <c r="I57"/>
      <c r="K57" s="27"/>
    </row>
    <row r="58" spans="2:11" ht="16" thickBot="1">
      <c r="B58" s="38" t="s">
        <v>63</v>
      </c>
      <c r="D58" s="32" t="s">
        <v>89</v>
      </c>
      <c r="E58" s="33"/>
      <c r="F58" s="33"/>
      <c r="G58" s="33"/>
      <c r="H58" s="34" t="s">
        <v>11</v>
      </c>
      <c r="I58" s="41"/>
      <c r="J58" s="41"/>
      <c r="K58" s="27"/>
    </row>
    <row r="59" spans="2:11" ht="15.5">
      <c r="B59" s="31"/>
      <c r="D59" s="32"/>
      <c r="E59" s="35"/>
      <c r="F59" s="35"/>
      <c r="G59" s="35"/>
      <c r="H59" s="35"/>
      <c r="I59"/>
      <c r="K59" s="27"/>
    </row>
    <row r="60" spans="2:11" ht="16" thickBot="1">
      <c r="B60" s="31" t="s">
        <v>20</v>
      </c>
      <c r="D60" s="32" t="s">
        <v>53</v>
      </c>
      <c r="E60" s="36"/>
      <c r="F60" s="36"/>
      <c r="G60" s="36"/>
      <c r="H60" s="35" t="s">
        <v>11</v>
      </c>
      <c r="I60" s="42"/>
      <c r="J60" s="42"/>
      <c r="K60" s="27"/>
    </row>
    <row r="61" spans="2:11" ht="15.5">
      <c r="B61" s="31"/>
      <c r="D61" s="32"/>
      <c r="E61" s="35"/>
      <c r="F61" s="35"/>
      <c r="G61" s="35"/>
      <c r="H61" s="37"/>
      <c r="I61"/>
      <c r="K61" s="27"/>
    </row>
    <row r="62" spans="2:11" ht="16" thickBot="1">
      <c r="B62" s="38" t="s">
        <v>64</v>
      </c>
      <c r="D62" s="32" t="s">
        <v>90</v>
      </c>
      <c r="E62" s="33"/>
      <c r="F62" s="33"/>
      <c r="G62" s="33"/>
      <c r="H62" s="34" t="s">
        <v>11</v>
      </c>
      <c r="I62" s="41"/>
      <c r="J62" s="41"/>
      <c r="K62" s="27"/>
    </row>
    <row r="63" spans="2:11" ht="15.5">
      <c r="B63" s="38"/>
      <c r="D63" s="32"/>
      <c r="E63" s="91"/>
      <c r="F63" s="91"/>
      <c r="G63" s="91"/>
      <c r="H63" s="34"/>
      <c r="I63" s="92"/>
      <c r="J63" s="92"/>
      <c r="K63" s="27"/>
    </row>
    <row r="64" spans="2:11" ht="16" thickBot="1">
      <c r="B64" s="38" t="s">
        <v>92</v>
      </c>
      <c r="D64" s="32" t="s">
        <v>91</v>
      </c>
      <c r="E64" s="33"/>
      <c r="F64" s="33"/>
      <c r="G64" s="33"/>
      <c r="H64" s="34" t="s">
        <v>11</v>
      </c>
      <c r="I64" s="41"/>
      <c r="J64" s="41"/>
    </row>
    <row r="65" spans="3:9">
      <c r="C65" s="37"/>
      <c r="G65" s="43"/>
      <c r="I65" s="27"/>
    </row>
    <row r="66" spans="3:9">
      <c r="G66" s="44"/>
      <c r="I66" s="27"/>
    </row>
    <row r="67" spans="3:9">
      <c r="I67" s="27"/>
    </row>
    <row r="68" spans="3:9">
      <c r="I68" s="27"/>
    </row>
    <row r="69" spans="3:9">
      <c r="I69" s="27"/>
    </row>
    <row r="70" spans="3:9">
      <c r="I70" s="27"/>
    </row>
    <row r="71" spans="3:9">
      <c r="I71" s="27"/>
    </row>
    <row r="72" spans="3:9">
      <c r="I72" s="27"/>
    </row>
    <row r="73" spans="3:9">
      <c r="I73" s="27"/>
    </row>
    <row r="74" spans="3:9">
      <c r="I74" s="27"/>
    </row>
    <row r="75" spans="3:9">
      <c r="I75" s="27"/>
    </row>
    <row r="76" spans="3:9">
      <c r="I76" s="27"/>
    </row>
    <row r="77" spans="3:9">
      <c r="I77" s="27"/>
    </row>
    <row r="78" spans="3:9">
      <c r="I78" s="27"/>
    </row>
    <row r="79" spans="3:9">
      <c r="I79" s="27"/>
    </row>
    <row r="80" spans="3:9">
      <c r="I80" s="27"/>
    </row>
    <row r="81" spans="9:9">
      <c r="I81" s="27"/>
    </row>
    <row r="82" spans="9:9">
      <c r="I82" s="27"/>
    </row>
    <row r="83" spans="9:9">
      <c r="I83" s="27"/>
    </row>
    <row r="84" spans="9:9">
      <c r="I84" s="27"/>
    </row>
    <row r="85" spans="9:9">
      <c r="I85" s="27"/>
    </row>
    <row r="86" spans="9:9">
      <c r="I86" s="27"/>
    </row>
    <row r="87" spans="9:9">
      <c r="I87" s="27"/>
    </row>
    <row r="88" spans="9:9">
      <c r="I88" s="27"/>
    </row>
    <row r="89" spans="9:9">
      <c r="I89" s="27"/>
    </row>
    <row r="90" spans="9:9">
      <c r="I90" s="27"/>
    </row>
    <row r="91" spans="9:9">
      <c r="I91" s="27"/>
    </row>
    <row r="92" spans="9:9">
      <c r="I92" s="27"/>
    </row>
    <row r="93" spans="9:9">
      <c r="I93" s="27"/>
    </row>
    <row r="94" spans="9:9">
      <c r="I94" s="27"/>
    </row>
    <row r="95" spans="9:9">
      <c r="I95" s="27"/>
    </row>
    <row r="96" spans="9:9">
      <c r="I96" s="27"/>
    </row>
    <row r="97" spans="9:9">
      <c r="I97" s="27"/>
    </row>
    <row r="98" spans="9:9">
      <c r="I98" s="27"/>
    </row>
    <row r="99" spans="9:9">
      <c r="I99" s="27"/>
    </row>
    <row r="100" spans="9:9">
      <c r="I100" s="27"/>
    </row>
    <row r="101" spans="9:9">
      <c r="I101" s="27"/>
    </row>
    <row r="102" spans="9:9">
      <c r="I102" s="27"/>
    </row>
    <row r="103" spans="9:9">
      <c r="I103" s="27"/>
    </row>
    <row r="104" spans="9:9">
      <c r="I104" s="27"/>
    </row>
    <row r="105" spans="9:9">
      <c r="I105" s="27"/>
    </row>
    <row r="106" spans="9:9">
      <c r="I106" s="27"/>
    </row>
    <row r="107" spans="9:9">
      <c r="I107" s="27"/>
    </row>
    <row r="108" spans="9:9">
      <c r="I108" s="27"/>
    </row>
    <row r="109" spans="9:9">
      <c r="I109" s="27"/>
    </row>
    <row r="110" spans="9:9">
      <c r="I110" s="27"/>
    </row>
    <row r="111" spans="9:9">
      <c r="I111" s="27"/>
    </row>
    <row r="112" spans="9:9">
      <c r="I112" s="27"/>
    </row>
    <row r="113" spans="9:9">
      <c r="I113" s="27"/>
    </row>
    <row r="114" spans="9:9">
      <c r="I114" s="27"/>
    </row>
    <row r="115" spans="9:9">
      <c r="I115" s="27"/>
    </row>
    <row r="116" spans="9:9">
      <c r="I116" s="27"/>
    </row>
    <row r="117" spans="9:9">
      <c r="I117" s="27"/>
    </row>
    <row r="118" spans="9:9">
      <c r="I118" s="27"/>
    </row>
    <row r="119" spans="9:9">
      <c r="I119" s="27"/>
    </row>
  </sheetData>
  <mergeCells count="1">
    <mergeCell ref="C49:J50"/>
  </mergeCells>
  <pageMargins left="0.7" right="0.45" top="0.5" bottom="0.25" header="0.3" footer="0.05"/>
  <pageSetup scale="72" orientation="portrait" r:id="rId1"/>
  <headerFooter>
    <oddFooter>&amp;L&amp;P&amp;C&amp;F&amp;R&amp;D</oddFooter>
  </headerFooter>
  <rowBreaks count="1" manualBreakCount="1">
    <brk id="43"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zoomScale="80" zoomScaleNormal="80" zoomScaleSheetLayoutView="70" zoomScalePageLayoutView="70" workbookViewId="0">
      <selection activeCell="C42" sqref="C42"/>
    </sheetView>
  </sheetViews>
  <sheetFormatPr defaultColWidth="8.81640625" defaultRowHeight="12.5"/>
  <cols>
    <col min="1" max="1" width="43" style="55" customWidth="1"/>
    <col min="2" max="2" width="15.54296875" style="55" customWidth="1"/>
    <col min="3" max="3" width="13.81640625" style="59" customWidth="1"/>
    <col min="4" max="4" width="14.81640625" style="60" customWidth="1"/>
    <col min="5" max="5" width="11.26953125" style="55" bestFit="1" customWidth="1"/>
    <col min="6" max="6" width="15.7265625" style="60" customWidth="1"/>
    <col min="7" max="7" width="13.1796875" style="55" customWidth="1"/>
    <col min="8" max="8" width="12.81640625" style="55" bestFit="1" customWidth="1"/>
    <col min="9" max="10" width="14.54296875" style="55" bestFit="1" customWidth="1"/>
    <col min="11" max="11" width="8.81640625" style="55" customWidth="1"/>
    <col min="12" max="12" width="11.54296875" style="55" bestFit="1" customWidth="1"/>
    <col min="13" max="13" width="8.81640625" style="55" bestFit="1" customWidth="1"/>
    <col min="14" max="14" width="13" style="55" bestFit="1" customWidth="1"/>
    <col min="15" max="15" width="10.7265625" style="55" bestFit="1" customWidth="1"/>
    <col min="16" max="16" width="16.7265625" style="55" customWidth="1"/>
    <col min="17" max="17" width="9.7265625" style="55" customWidth="1"/>
    <col min="18" max="18" width="17.453125" style="55" customWidth="1"/>
    <col min="19" max="19" width="5.81640625" style="55" bestFit="1" customWidth="1"/>
    <col min="20" max="16384" width="8.81640625" style="55"/>
  </cols>
  <sheetData>
    <row r="1" spans="1:19" ht="17.5">
      <c r="A1" s="54" t="s">
        <v>191</v>
      </c>
      <c r="B1" s="54"/>
      <c r="C1" s="54"/>
      <c r="D1" s="54"/>
      <c r="E1" s="54"/>
      <c r="F1" s="54"/>
      <c r="G1" s="54"/>
      <c r="M1" s="54"/>
      <c r="N1" s="54"/>
      <c r="O1" s="54"/>
      <c r="P1" s="54"/>
      <c r="Q1" s="54"/>
      <c r="R1" s="54"/>
      <c r="S1" s="54"/>
    </row>
    <row r="2" spans="1:19" ht="15.5">
      <c r="A2" s="57" t="s">
        <v>192</v>
      </c>
      <c r="B2" s="57" t="s">
        <v>193</v>
      </c>
      <c r="C2" s="57" t="s">
        <v>21</v>
      </c>
      <c r="D2" s="56"/>
      <c r="E2" s="56"/>
      <c r="F2" s="55"/>
      <c r="K2" s="62"/>
      <c r="L2" s="58"/>
      <c r="M2" s="58"/>
      <c r="N2" s="58"/>
      <c r="O2" s="58"/>
      <c r="P2" s="58"/>
    </row>
    <row r="3" spans="1:19" ht="14.5" thickBot="1">
      <c r="H3" s="61"/>
      <c r="I3" s="61"/>
      <c r="J3" s="61"/>
      <c r="K3" s="61"/>
      <c r="L3" s="61"/>
      <c r="M3" s="61"/>
      <c r="N3" s="61"/>
      <c r="O3" s="61"/>
      <c r="P3" s="61"/>
      <c r="Q3" s="61"/>
    </row>
    <row r="4" spans="1:19" ht="14.5" customHeight="1">
      <c r="A4" s="260"/>
      <c r="B4" s="261"/>
      <c r="C4" s="261"/>
      <c r="D4" s="261"/>
      <c r="E4" s="262"/>
      <c r="F4" s="257" t="s">
        <v>200</v>
      </c>
      <c r="G4" s="256" t="s">
        <v>58</v>
      </c>
      <c r="H4" s="256"/>
      <c r="I4" s="256"/>
      <c r="J4" s="256"/>
      <c r="K4" s="256"/>
      <c r="L4" s="256"/>
      <c r="M4" s="256"/>
      <c r="N4" s="256"/>
      <c r="O4" s="256"/>
      <c r="P4" s="269" t="s">
        <v>202</v>
      </c>
      <c r="Q4" s="272" t="s">
        <v>203</v>
      </c>
      <c r="R4" s="253" t="s">
        <v>204</v>
      </c>
      <c r="S4" s="223"/>
    </row>
    <row r="5" spans="1:19" ht="14.5" customHeight="1">
      <c r="A5" s="263"/>
      <c r="B5" s="264"/>
      <c r="C5" s="264"/>
      <c r="D5" s="264"/>
      <c r="E5" s="265"/>
      <c r="F5" s="258"/>
      <c r="G5" s="224">
        <v>6.2E-2</v>
      </c>
      <c r="H5" s="224">
        <v>1.7000000000000001E-2</v>
      </c>
      <c r="I5" s="238">
        <v>0.22</v>
      </c>
      <c r="J5" s="237">
        <v>0.32</v>
      </c>
      <c r="K5" s="225">
        <v>7.5</v>
      </c>
      <c r="L5" s="224">
        <v>1.4500000000000001E-2</v>
      </c>
      <c r="M5" s="225">
        <v>7.47</v>
      </c>
      <c r="N5" s="225">
        <v>4.71</v>
      </c>
      <c r="O5" s="226" t="s">
        <v>22</v>
      </c>
      <c r="P5" s="270"/>
      <c r="Q5" s="273"/>
      <c r="R5" s="254"/>
      <c r="S5" s="227"/>
    </row>
    <row r="6" spans="1:19" ht="14.25" customHeight="1">
      <c r="A6" s="263"/>
      <c r="B6" s="264"/>
      <c r="C6" s="264"/>
      <c r="D6" s="264"/>
      <c r="E6" s="265"/>
      <c r="F6" s="258"/>
      <c r="G6" s="226" t="s">
        <v>24</v>
      </c>
      <c r="H6" s="226" t="s">
        <v>25</v>
      </c>
      <c r="I6" s="226" t="s">
        <v>26</v>
      </c>
      <c r="J6" s="226" t="s">
        <v>27</v>
      </c>
      <c r="K6" s="226" t="s">
        <v>28</v>
      </c>
      <c r="L6" s="226" t="s">
        <v>29</v>
      </c>
      <c r="M6" s="226" t="s">
        <v>30</v>
      </c>
      <c r="N6" s="226" t="s">
        <v>31</v>
      </c>
      <c r="O6" s="226" t="s">
        <v>32</v>
      </c>
      <c r="P6" s="270"/>
      <c r="Q6" s="273"/>
      <c r="R6" s="254"/>
      <c r="S6" s="227" t="s">
        <v>33</v>
      </c>
    </row>
    <row r="7" spans="1:19" s="62" customFormat="1" ht="15" customHeight="1" thickBot="1">
      <c r="A7" s="266"/>
      <c r="B7" s="267"/>
      <c r="C7" s="267"/>
      <c r="D7" s="267"/>
      <c r="E7" s="268"/>
      <c r="F7" s="259"/>
      <c r="G7" s="228">
        <v>603001</v>
      </c>
      <c r="H7" s="228">
        <v>603003</v>
      </c>
      <c r="I7" s="228">
        <v>603004</v>
      </c>
      <c r="J7" s="228">
        <v>603005</v>
      </c>
      <c r="K7" s="228">
        <v>603011</v>
      </c>
      <c r="L7" s="228">
        <v>603012</v>
      </c>
      <c r="M7" s="228">
        <v>603013</v>
      </c>
      <c r="N7" s="228">
        <v>603014</v>
      </c>
      <c r="O7" s="228">
        <v>603015</v>
      </c>
      <c r="P7" s="271"/>
      <c r="Q7" s="274"/>
      <c r="R7" s="255"/>
      <c r="S7" s="229"/>
    </row>
    <row r="8" spans="1:19" ht="16" thickBot="1">
      <c r="A8" s="245" t="s">
        <v>197</v>
      </c>
      <c r="B8" s="246"/>
      <c r="C8" s="246"/>
      <c r="D8" s="246"/>
      <c r="E8" s="246"/>
      <c r="F8" s="246"/>
      <c r="G8" s="246"/>
      <c r="H8" s="246"/>
      <c r="I8" s="246"/>
      <c r="J8" s="246"/>
      <c r="K8" s="246"/>
      <c r="L8" s="246"/>
      <c r="M8" s="246"/>
      <c r="N8" s="246"/>
      <c r="O8" s="246"/>
      <c r="P8" s="246"/>
      <c r="Q8" s="246"/>
      <c r="R8" s="246"/>
      <c r="S8" s="247"/>
    </row>
    <row r="9" spans="1:19" s="62" customFormat="1" ht="13">
      <c r="A9" s="148" t="s">
        <v>23</v>
      </c>
      <c r="B9" s="149" t="s">
        <v>54</v>
      </c>
      <c r="C9" s="147" t="s">
        <v>187</v>
      </c>
      <c r="D9" s="185" t="s">
        <v>196</v>
      </c>
      <c r="E9" s="186" t="s">
        <v>186</v>
      </c>
      <c r="F9" s="79"/>
      <c r="G9" s="73"/>
      <c r="H9" s="73"/>
      <c r="I9" s="73"/>
      <c r="J9" s="73"/>
      <c r="K9" s="73"/>
      <c r="L9" s="73"/>
      <c r="M9" s="73"/>
      <c r="N9" s="73"/>
      <c r="O9" s="82"/>
      <c r="P9" s="88"/>
      <c r="Q9" s="86"/>
      <c r="R9" s="84"/>
      <c r="S9" s="230"/>
    </row>
    <row r="10" spans="1:19" s="63" customFormat="1" ht="11.5" customHeight="1">
      <c r="A10" s="150" t="s">
        <v>198</v>
      </c>
      <c r="B10" s="151"/>
      <c r="C10" s="81">
        <v>0</v>
      </c>
      <c r="D10" s="80">
        <v>0</v>
      </c>
      <c r="E10" s="152">
        <f>C10/30</f>
        <v>0</v>
      </c>
      <c r="F10" s="146">
        <f>D10*E10</f>
        <v>0</v>
      </c>
      <c r="G10" s="202">
        <f>F10*0.062</f>
        <v>0</v>
      </c>
      <c r="H10" s="203">
        <f>F10*$H$5</f>
        <v>0</v>
      </c>
      <c r="I10" s="203">
        <f>F10*$I$5</f>
        <v>0</v>
      </c>
      <c r="J10" s="203">
        <f>F10*$J$5</f>
        <v>0</v>
      </c>
      <c r="K10" s="203">
        <f>$K$5*E10</f>
        <v>0</v>
      </c>
      <c r="L10" s="203">
        <f>F10*0.0145</f>
        <v>0</v>
      </c>
      <c r="M10" s="203">
        <f>$M$5*E10</f>
        <v>0</v>
      </c>
      <c r="N10" s="203">
        <f>$N$5*E10</f>
        <v>0</v>
      </c>
      <c r="O10" s="203">
        <v>0</v>
      </c>
      <c r="P10" s="205">
        <f>(G10+H10+I10+J10+K10+L10+M10+N10)</f>
        <v>0</v>
      </c>
      <c r="Q10" s="85" t="str">
        <f>IF(ISERROR(P10/F10),"",P10/F10)</f>
        <v/>
      </c>
      <c r="R10" s="210">
        <f>P10+F10</f>
        <v>0</v>
      </c>
      <c r="S10" s="231"/>
    </row>
    <row r="11" spans="1:19" s="63" customFormat="1">
      <c r="A11" s="150" t="s">
        <v>199</v>
      </c>
      <c r="B11" s="151"/>
      <c r="C11" s="81">
        <v>0</v>
      </c>
      <c r="D11" s="80">
        <v>0</v>
      </c>
      <c r="E11" s="152">
        <f t="shared" ref="E11:E12" si="0">C11/30</f>
        <v>0</v>
      </c>
      <c r="F11" s="146">
        <f t="shared" ref="F11:F12" si="1">D11*E11</f>
        <v>0</v>
      </c>
      <c r="G11" s="202">
        <f t="shared" ref="G11:G12" si="2">F11*0.062</f>
        <v>0</v>
      </c>
      <c r="H11" s="203">
        <f t="shared" ref="H11:H12" si="3">F11*$H$5</f>
        <v>0</v>
      </c>
      <c r="I11" s="203">
        <f t="shared" ref="I11:I12" si="4">F11*$I$5</f>
        <v>0</v>
      </c>
      <c r="J11" s="203">
        <f t="shared" ref="J11:J12" si="5">F11*0.25068</f>
        <v>0</v>
      </c>
      <c r="K11" s="203">
        <f t="shared" ref="K11:K12" si="6">$K$5*E11</f>
        <v>0</v>
      </c>
      <c r="L11" s="203">
        <f t="shared" ref="L11:L12" si="7">F11*0.0145</f>
        <v>0</v>
      </c>
      <c r="M11" s="203">
        <f t="shared" ref="M11:M12" si="8">$M$5*E11</f>
        <v>0</v>
      </c>
      <c r="N11" s="203">
        <f t="shared" ref="N11:N12" si="9">$N$5*E11</f>
        <v>0</v>
      </c>
      <c r="O11" s="203">
        <v>0</v>
      </c>
      <c r="P11" s="205">
        <f>(G11+H11+I11+J11+K11+L11+M11+N11)</f>
        <v>0</v>
      </c>
      <c r="Q11" s="85" t="str">
        <f t="shared" ref="Q11:Q14" si="10">IF(ISERROR(P11/F11),"",P11/F11)</f>
        <v/>
      </c>
      <c r="R11" s="210">
        <f>P11+F11</f>
        <v>0</v>
      </c>
      <c r="S11" s="231"/>
    </row>
    <row r="12" spans="1:19">
      <c r="A12" s="150" t="s">
        <v>199</v>
      </c>
      <c r="B12" s="151"/>
      <c r="C12" s="81">
        <v>0</v>
      </c>
      <c r="D12" s="80">
        <v>0</v>
      </c>
      <c r="E12" s="152">
        <f t="shared" si="0"/>
        <v>0</v>
      </c>
      <c r="F12" s="146">
        <f t="shared" si="1"/>
        <v>0</v>
      </c>
      <c r="G12" s="202">
        <f t="shared" si="2"/>
        <v>0</v>
      </c>
      <c r="H12" s="203">
        <f t="shared" si="3"/>
        <v>0</v>
      </c>
      <c r="I12" s="203">
        <f t="shared" si="4"/>
        <v>0</v>
      </c>
      <c r="J12" s="203">
        <f t="shared" si="5"/>
        <v>0</v>
      </c>
      <c r="K12" s="203">
        <f t="shared" si="6"/>
        <v>0</v>
      </c>
      <c r="L12" s="203">
        <f t="shared" si="7"/>
        <v>0</v>
      </c>
      <c r="M12" s="203">
        <f t="shared" si="8"/>
        <v>0</v>
      </c>
      <c r="N12" s="203">
        <f t="shared" si="9"/>
        <v>0</v>
      </c>
      <c r="O12" s="203">
        <v>0</v>
      </c>
      <c r="P12" s="205">
        <f>(G12+H12+I12+J12+K12+L12+M12+N12)</f>
        <v>0</v>
      </c>
      <c r="Q12" s="85" t="str">
        <f t="shared" si="10"/>
        <v/>
      </c>
      <c r="R12" s="210">
        <f>P12+F12</f>
        <v>0</v>
      </c>
      <c r="S12" s="231"/>
    </row>
    <row r="13" spans="1:19">
      <c r="A13" s="150"/>
      <c r="B13" s="151"/>
      <c r="C13" s="81"/>
      <c r="D13" s="80"/>
      <c r="E13" s="152"/>
      <c r="F13" s="146"/>
      <c r="G13" s="202"/>
      <c r="H13" s="203"/>
      <c r="I13" s="203"/>
      <c r="J13" s="203"/>
      <c r="K13" s="203"/>
      <c r="L13" s="203"/>
      <c r="M13" s="203"/>
      <c r="N13" s="203"/>
      <c r="O13" s="203"/>
      <c r="P13" s="205"/>
      <c r="Q13" s="85" t="str">
        <f t="shared" si="10"/>
        <v/>
      </c>
      <c r="R13" s="210"/>
      <c r="S13" s="231"/>
    </row>
    <row r="14" spans="1:19" ht="14.5" customHeight="1" thickBot="1">
      <c r="A14" s="150"/>
      <c r="B14" s="151"/>
      <c r="C14" s="81"/>
      <c r="D14" s="80"/>
      <c r="E14" s="152"/>
      <c r="F14" s="166"/>
      <c r="G14" s="202"/>
      <c r="H14" s="203"/>
      <c r="I14" s="203"/>
      <c r="J14" s="203"/>
      <c r="K14" s="203"/>
      <c r="L14" s="203"/>
      <c r="M14" s="203"/>
      <c r="N14" s="203"/>
      <c r="O14" s="203"/>
      <c r="P14" s="205"/>
      <c r="Q14" s="85" t="str">
        <f t="shared" si="10"/>
        <v/>
      </c>
      <c r="R14" s="210"/>
      <c r="S14" s="231"/>
    </row>
    <row r="15" spans="1:19" ht="14.5" thickBot="1">
      <c r="A15" s="167" t="s">
        <v>34</v>
      </c>
      <c r="B15" s="168"/>
      <c r="C15" s="169"/>
      <c r="D15" s="170"/>
      <c r="E15" s="171"/>
      <c r="F15" s="189">
        <f t="shared" ref="F15:P15" si="11">SUM(F9:F14)</f>
        <v>0</v>
      </c>
      <c r="G15" s="172">
        <f t="shared" si="11"/>
        <v>0</v>
      </c>
      <c r="H15" s="173">
        <f t="shared" si="11"/>
        <v>0</v>
      </c>
      <c r="I15" s="172">
        <f t="shared" si="11"/>
        <v>0</v>
      </c>
      <c r="J15" s="172">
        <f t="shared" si="11"/>
        <v>0</v>
      </c>
      <c r="K15" s="172">
        <f t="shared" si="11"/>
        <v>0</v>
      </c>
      <c r="L15" s="172">
        <f t="shared" si="11"/>
        <v>0</v>
      </c>
      <c r="M15" s="172">
        <f t="shared" si="11"/>
        <v>0</v>
      </c>
      <c r="N15" s="172">
        <f t="shared" si="11"/>
        <v>0</v>
      </c>
      <c r="O15" s="172">
        <f t="shared" si="11"/>
        <v>0</v>
      </c>
      <c r="P15" s="208">
        <f t="shared" si="11"/>
        <v>0</v>
      </c>
      <c r="Q15" s="175" t="str">
        <f>IF(ISERROR(P15/F15),"",P15/F15)</f>
        <v/>
      </c>
      <c r="R15" s="206">
        <f>SUM(R9:R14)</f>
        <v>0</v>
      </c>
      <c r="S15" s="232"/>
    </row>
    <row r="16" spans="1:19" ht="16" thickBot="1">
      <c r="A16" s="245" t="s">
        <v>88</v>
      </c>
      <c r="B16" s="246"/>
      <c r="C16" s="246"/>
      <c r="D16" s="246"/>
      <c r="E16" s="246"/>
      <c r="F16" s="246"/>
      <c r="G16" s="246"/>
      <c r="H16" s="246"/>
      <c r="I16" s="246"/>
      <c r="J16" s="246"/>
      <c r="K16" s="246"/>
      <c r="L16" s="246"/>
      <c r="M16" s="246"/>
      <c r="N16" s="246"/>
      <c r="O16" s="246"/>
      <c r="P16" s="246"/>
      <c r="Q16" s="246"/>
      <c r="R16" s="246"/>
      <c r="S16" s="248"/>
    </row>
    <row r="17" spans="1:19" ht="13">
      <c r="A17" s="148" t="s">
        <v>23</v>
      </c>
      <c r="B17" s="149" t="s">
        <v>54</v>
      </c>
      <c r="C17" s="83"/>
      <c r="D17" s="185" t="s">
        <v>196</v>
      </c>
      <c r="E17" s="186" t="s">
        <v>186</v>
      </c>
      <c r="F17" s="87"/>
      <c r="G17" s="89"/>
      <c r="H17" s="84"/>
      <c r="I17" s="84"/>
      <c r="J17" s="84"/>
      <c r="K17" s="84"/>
      <c r="L17" s="84"/>
      <c r="M17" s="84"/>
      <c r="N17" s="84"/>
      <c r="O17" s="84"/>
      <c r="P17" s="88"/>
      <c r="Q17" s="86"/>
      <c r="R17" s="84"/>
      <c r="S17" s="230"/>
    </row>
    <row r="18" spans="1:19">
      <c r="A18" s="67"/>
      <c r="B18" s="151"/>
      <c r="C18" s="83"/>
      <c r="D18" s="90">
        <v>0</v>
      </c>
      <c r="E18" s="153">
        <v>0</v>
      </c>
      <c r="F18" s="146">
        <f>D18*E18</f>
        <v>0</v>
      </c>
      <c r="G18" s="202">
        <f>F18*$G$5</f>
        <v>0</v>
      </c>
      <c r="H18" s="203">
        <f>F18*$H$5</f>
        <v>0</v>
      </c>
      <c r="I18" s="203">
        <f>F18*$I$5</f>
        <v>0</v>
      </c>
      <c r="J18" s="203">
        <f>F18*$J$5</f>
        <v>0</v>
      </c>
      <c r="K18" s="203">
        <f>E18*$K$5</f>
        <v>0</v>
      </c>
      <c r="L18" s="203">
        <f>F18*$L$5</f>
        <v>0</v>
      </c>
      <c r="M18" s="203">
        <f>$M$5*E18</f>
        <v>0</v>
      </c>
      <c r="N18" s="203">
        <f>E18*$N$5</f>
        <v>0</v>
      </c>
      <c r="O18" s="203">
        <v>0</v>
      </c>
      <c r="P18" s="205">
        <f>SUM(G18:O18)</f>
        <v>0</v>
      </c>
      <c r="Q18" s="85" t="str">
        <f>IF(ISERROR(P18/F18),"",P18/F18)</f>
        <v/>
      </c>
      <c r="R18" s="210">
        <f>P18+F18</f>
        <v>0</v>
      </c>
      <c r="S18" s="231"/>
    </row>
    <row r="19" spans="1:19">
      <c r="A19" s="67"/>
      <c r="B19" s="151"/>
      <c r="C19" s="83"/>
      <c r="D19" s="90">
        <v>0</v>
      </c>
      <c r="E19" s="153">
        <v>0</v>
      </c>
      <c r="F19" s="146">
        <f t="shared" ref="F19:F20" si="12">D19*E19</f>
        <v>0</v>
      </c>
      <c r="G19" s="202">
        <f>F19*$G$5</f>
        <v>0</v>
      </c>
      <c r="H19" s="203">
        <f t="shared" ref="H19:H20" si="13">F19*$H$5</f>
        <v>0</v>
      </c>
      <c r="I19" s="203">
        <f t="shared" ref="I19:I20" si="14">F19*$I$5</f>
        <v>0</v>
      </c>
      <c r="J19" s="203">
        <f t="shared" ref="J19:J20" si="15">F19*$J$5</f>
        <v>0</v>
      </c>
      <c r="K19" s="203">
        <f t="shared" ref="K19:K20" si="16">E19*$K$5</f>
        <v>0</v>
      </c>
      <c r="L19" s="203">
        <f t="shared" ref="L19:L20" si="17">F19*$L$5</f>
        <v>0</v>
      </c>
      <c r="M19" s="203">
        <f t="shared" ref="M19:M20" si="18">$M$5*E19</f>
        <v>0</v>
      </c>
      <c r="N19" s="203">
        <f t="shared" ref="N19:N20" si="19">E19*$N$5</f>
        <v>0</v>
      </c>
      <c r="O19" s="203">
        <v>0</v>
      </c>
      <c r="P19" s="205">
        <f t="shared" ref="P19:P20" si="20">SUM(G19:O19)</f>
        <v>0</v>
      </c>
      <c r="Q19" s="85" t="str">
        <f>IF(ISERROR(P19/F19),"",P19/F19)</f>
        <v/>
      </c>
      <c r="R19" s="210">
        <f>P19+F19</f>
        <v>0</v>
      </c>
      <c r="S19" s="231"/>
    </row>
    <row r="20" spans="1:19">
      <c r="A20" s="67"/>
      <c r="B20" s="63"/>
      <c r="C20" s="83"/>
      <c r="D20" s="90">
        <v>0</v>
      </c>
      <c r="E20" s="153">
        <v>0</v>
      </c>
      <c r="F20" s="146">
        <f t="shared" si="12"/>
        <v>0</v>
      </c>
      <c r="G20" s="202">
        <f>F20*$G$5</f>
        <v>0</v>
      </c>
      <c r="H20" s="203">
        <f t="shared" si="13"/>
        <v>0</v>
      </c>
      <c r="I20" s="203">
        <f t="shared" si="14"/>
        <v>0</v>
      </c>
      <c r="J20" s="203">
        <f t="shared" si="15"/>
        <v>0</v>
      </c>
      <c r="K20" s="203">
        <f t="shared" si="16"/>
        <v>0</v>
      </c>
      <c r="L20" s="203">
        <f t="shared" si="17"/>
        <v>0</v>
      </c>
      <c r="M20" s="203">
        <f t="shared" si="18"/>
        <v>0</v>
      </c>
      <c r="N20" s="203">
        <f t="shared" si="19"/>
        <v>0</v>
      </c>
      <c r="O20" s="203">
        <v>0</v>
      </c>
      <c r="P20" s="205">
        <f t="shared" si="20"/>
        <v>0</v>
      </c>
      <c r="Q20" s="85" t="str">
        <f>IF(ISERROR(P20/F20),"",P20/F20)</f>
        <v/>
      </c>
      <c r="R20" s="210">
        <f>P20+F20</f>
        <v>0</v>
      </c>
      <c r="S20" s="231"/>
    </row>
    <row r="21" spans="1:19" ht="14.5" thickBot="1">
      <c r="A21" s="167" t="s">
        <v>47</v>
      </c>
      <c r="B21" s="176"/>
      <c r="C21" s="177"/>
      <c r="D21" s="178"/>
      <c r="E21" s="179"/>
      <c r="F21" s="188">
        <f t="shared" ref="F21:P21" si="21">SUM(F17:F20)</f>
        <v>0</v>
      </c>
      <c r="G21" s="180">
        <f t="shared" si="21"/>
        <v>0</v>
      </c>
      <c r="H21" s="180">
        <f t="shared" si="21"/>
        <v>0</v>
      </c>
      <c r="I21" s="180">
        <f t="shared" si="21"/>
        <v>0</v>
      </c>
      <c r="J21" s="180">
        <f t="shared" si="21"/>
        <v>0</v>
      </c>
      <c r="K21" s="180">
        <f t="shared" si="21"/>
        <v>0</v>
      </c>
      <c r="L21" s="180">
        <f t="shared" si="21"/>
        <v>0</v>
      </c>
      <c r="M21" s="180">
        <f t="shared" si="21"/>
        <v>0</v>
      </c>
      <c r="N21" s="180">
        <f t="shared" si="21"/>
        <v>0</v>
      </c>
      <c r="O21" s="180">
        <f t="shared" si="21"/>
        <v>0</v>
      </c>
      <c r="P21" s="207">
        <f t="shared" si="21"/>
        <v>0</v>
      </c>
      <c r="Q21" s="175" t="str">
        <f>IF(ISERROR(P21/F21),"",P21/F21)</f>
        <v/>
      </c>
      <c r="R21" s="206">
        <f>SUM(R18:R20)</f>
        <v>0</v>
      </c>
      <c r="S21" s="233"/>
    </row>
    <row r="22" spans="1:19" ht="16" thickBot="1">
      <c r="A22" s="245" t="s">
        <v>188</v>
      </c>
      <c r="B22" s="246"/>
      <c r="C22" s="246"/>
      <c r="D22" s="246"/>
      <c r="E22" s="246"/>
      <c r="F22" s="246"/>
      <c r="G22" s="246"/>
      <c r="H22" s="246"/>
      <c r="I22" s="246"/>
      <c r="J22" s="246"/>
      <c r="K22" s="246"/>
      <c r="L22" s="246"/>
      <c r="M22" s="246"/>
      <c r="N22" s="246"/>
      <c r="O22" s="246"/>
      <c r="P22" s="246"/>
      <c r="Q22" s="246"/>
      <c r="R22" s="246"/>
      <c r="S22" s="248"/>
    </row>
    <row r="23" spans="1:19" ht="13">
      <c r="A23" s="148" t="s">
        <v>23</v>
      </c>
      <c r="B23" s="149" t="s">
        <v>54</v>
      </c>
      <c r="C23" s="64"/>
      <c r="D23" s="145" t="s">
        <v>185</v>
      </c>
      <c r="E23" s="65" t="s">
        <v>184</v>
      </c>
      <c r="F23" s="79"/>
      <c r="G23" s="192"/>
      <c r="H23" s="193"/>
      <c r="I23" s="193"/>
      <c r="J23" s="193"/>
      <c r="K23" s="193"/>
      <c r="L23" s="194"/>
      <c r="M23" s="193"/>
      <c r="N23" s="193"/>
      <c r="O23" s="193"/>
      <c r="P23" s="78"/>
      <c r="Q23" s="86"/>
      <c r="R23" s="84"/>
      <c r="S23" s="230"/>
    </row>
    <row r="24" spans="1:19">
      <c r="A24" s="67"/>
      <c r="B24" s="151"/>
      <c r="C24" s="83"/>
      <c r="D24" s="90">
        <f>(D10/9)/22</f>
        <v>0</v>
      </c>
      <c r="E24" s="83">
        <v>0</v>
      </c>
      <c r="F24" s="146">
        <f>D24*E24</f>
        <v>0</v>
      </c>
      <c r="G24" s="190"/>
      <c r="H24" s="191"/>
      <c r="I24" s="191"/>
      <c r="J24" s="191"/>
      <c r="K24" s="191"/>
      <c r="L24" s="203">
        <f>F24*0.0145</f>
        <v>0</v>
      </c>
      <c r="M24" s="191"/>
      <c r="N24" s="191"/>
      <c r="O24" s="191"/>
      <c r="P24" s="205">
        <f>L24</f>
        <v>0</v>
      </c>
      <c r="Q24" s="85" t="str">
        <f>IF(ISERROR(P24/F24),"",P24/F24)</f>
        <v/>
      </c>
      <c r="R24" s="210">
        <f>P24+F24</f>
        <v>0</v>
      </c>
      <c r="S24" s="231"/>
    </row>
    <row r="25" spans="1:19">
      <c r="A25" s="67"/>
      <c r="B25" s="151"/>
      <c r="C25" s="83"/>
      <c r="D25" s="90">
        <f t="shared" ref="D25:D26" si="22">(D11/9)/22</f>
        <v>0</v>
      </c>
      <c r="E25" s="83">
        <v>0</v>
      </c>
      <c r="F25" s="146">
        <f t="shared" ref="F25:F26" si="23">D25*E25</f>
        <v>0</v>
      </c>
      <c r="G25" s="190"/>
      <c r="H25" s="191"/>
      <c r="I25" s="191"/>
      <c r="J25" s="191"/>
      <c r="K25" s="191"/>
      <c r="L25" s="203">
        <f t="shared" ref="L25:L26" si="24">F25*0.0145</f>
        <v>0</v>
      </c>
      <c r="M25" s="191"/>
      <c r="N25" s="191"/>
      <c r="O25" s="191"/>
      <c r="P25" s="205">
        <f t="shared" ref="P25:P26" si="25">L25</f>
        <v>0</v>
      </c>
      <c r="Q25" s="85" t="str">
        <f>IF(ISERROR(P25/F25),"",P25/F25)</f>
        <v/>
      </c>
      <c r="R25" s="210">
        <f>P25+F25</f>
        <v>0</v>
      </c>
      <c r="S25" s="231"/>
    </row>
    <row r="26" spans="1:19">
      <c r="A26" s="67"/>
      <c r="B26" s="151"/>
      <c r="C26" s="83"/>
      <c r="D26" s="90">
        <f t="shared" si="22"/>
        <v>0</v>
      </c>
      <c r="E26" s="83">
        <v>0</v>
      </c>
      <c r="F26" s="146">
        <f t="shared" si="23"/>
        <v>0</v>
      </c>
      <c r="G26" s="190"/>
      <c r="H26" s="191"/>
      <c r="I26" s="191"/>
      <c r="J26" s="191"/>
      <c r="K26" s="191"/>
      <c r="L26" s="203">
        <f t="shared" si="24"/>
        <v>0</v>
      </c>
      <c r="M26" s="191"/>
      <c r="N26" s="191"/>
      <c r="O26" s="191"/>
      <c r="P26" s="205">
        <f t="shared" si="25"/>
        <v>0</v>
      </c>
      <c r="Q26" s="85" t="str">
        <f>IF(ISERROR(P26/F26),"",P26/F26)</f>
        <v/>
      </c>
      <c r="R26" s="210">
        <f>P26+F26</f>
        <v>0</v>
      </c>
      <c r="S26" s="231"/>
    </row>
    <row r="27" spans="1:19" ht="14.5" thickBot="1">
      <c r="A27" s="181" t="s">
        <v>35</v>
      </c>
      <c r="B27" s="182"/>
      <c r="C27" s="169"/>
      <c r="D27" s="170"/>
      <c r="E27" s="183"/>
      <c r="F27" s="187">
        <f t="shared" ref="F27:L27" si="26">SUM(F23:F26)</f>
        <v>0</v>
      </c>
      <c r="G27" s="174"/>
      <c r="H27" s="184"/>
      <c r="I27" s="184"/>
      <c r="J27" s="184"/>
      <c r="K27" s="184"/>
      <c r="L27" s="170">
        <f t="shared" si="26"/>
        <v>0</v>
      </c>
      <c r="M27" s="184"/>
      <c r="N27" s="184"/>
      <c r="O27" s="184"/>
      <c r="P27" s="206">
        <f>SUM(P24:P26)</f>
        <v>0</v>
      </c>
      <c r="Q27" s="175" t="str">
        <f>IF(ISERROR(P27/F27),"",P27/F27)</f>
        <v/>
      </c>
      <c r="R27" s="206">
        <f>SUM(R23:R26)</f>
        <v>0</v>
      </c>
      <c r="S27" s="234"/>
    </row>
    <row r="28" spans="1:19" ht="16.5" customHeight="1" thickBot="1">
      <c r="A28" s="242" t="s">
        <v>36</v>
      </c>
      <c r="B28" s="243"/>
      <c r="C28" s="243"/>
      <c r="D28" s="243"/>
      <c r="E28" s="243"/>
      <c r="F28" s="243"/>
      <c r="G28" s="243"/>
      <c r="H28" s="243"/>
      <c r="I28" s="243"/>
      <c r="J28" s="243"/>
      <c r="K28" s="243"/>
      <c r="L28" s="243"/>
      <c r="M28" s="243"/>
      <c r="N28" s="243"/>
      <c r="O28" s="243"/>
      <c r="P28" s="243"/>
      <c r="Q28" s="243"/>
      <c r="R28" s="243"/>
      <c r="S28" s="244"/>
    </row>
    <row r="29" spans="1:19" ht="15" customHeight="1">
      <c r="A29" s="249"/>
      <c r="B29" s="250"/>
      <c r="C29" s="154" t="s">
        <v>194</v>
      </c>
      <c r="D29" s="155" t="s">
        <v>189</v>
      </c>
      <c r="E29" s="156" t="s">
        <v>190</v>
      </c>
      <c r="F29" s="197"/>
      <c r="G29" s="195"/>
      <c r="H29" s="195"/>
      <c r="I29" s="195"/>
      <c r="J29" s="195"/>
      <c r="K29" s="195"/>
      <c r="L29" s="63"/>
      <c r="M29" s="195"/>
      <c r="N29" s="195"/>
      <c r="O29" s="195"/>
      <c r="P29" s="66"/>
      <c r="Q29" s="63"/>
      <c r="R29" s="63"/>
      <c r="S29" s="230"/>
    </row>
    <row r="30" spans="1:19" ht="14.5" customHeight="1">
      <c r="A30" s="249"/>
      <c r="B30" s="250"/>
      <c r="C30" s="160">
        <v>0</v>
      </c>
      <c r="D30" s="159">
        <v>0</v>
      </c>
      <c r="E30" s="154">
        <v>0</v>
      </c>
      <c r="F30" s="146">
        <f>C30*D30*E30</f>
        <v>0</v>
      </c>
      <c r="G30" s="200"/>
      <c r="H30" s="200"/>
      <c r="I30" s="200"/>
      <c r="J30" s="200"/>
      <c r="K30" s="200"/>
      <c r="L30" s="203">
        <f>F30*0.0145</f>
        <v>0</v>
      </c>
      <c r="M30" s="200"/>
      <c r="N30" s="200"/>
      <c r="O30" s="200"/>
      <c r="P30" s="205">
        <f t="shared" ref="P30:P32" si="27">L30</f>
        <v>0</v>
      </c>
      <c r="Q30" s="85" t="str">
        <f>IF(ISERROR(P30/F30),"",P30/F30)</f>
        <v/>
      </c>
      <c r="R30" s="210">
        <f>SUM(P30+F30)</f>
        <v>0</v>
      </c>
      <c r="S30" s="231"/>
    </row>
    <row r="31" spans="1:19" ht="14.5" customHeight="1">
      <c r="A31" s="249"/>
      <c r="B31" s="250"/>
      <c r="C31" s="160">
        <v>0</v>
      </c>
      <c r="D31" s="159">
        <v>0</v>
      </c>
      <c r="E31" s="154">
        <v>0</v>
      </c>
      <c r="F31" s="146">
        <v>0</v>
      </c>
      <c r="G31" s="200"/>
      <c r="H31" s="200"/>
      <c r="I31" s="200"/>
      <c r="J31" s="200"/>
      <c r="K31" s="200"/>
      <c r="L31" s="203">
        <v>0</v>
      </c>
      <c r="M31" s="200"/>
      <c r="N31" s="200"/>
      <c r="O31" s="200"/>
      <c r="P31" s="205">
        <f t="shared" si="27"/>
        <v>0</v>
      </c>
      <c r="Q31" s="85" t="str">
        <f t="shared" ref="Q31:Q32" si="28">IF(ISERROR(P31/F31),"",P31/F31)</f>
        <v/>
      </c>
      <c r="R31" s="210">
        <f t="shared" ref="R31:R32" si="29">SUM(P31+F31)</f>
        <v>0</v>
      </c>
      <c r="S31" s="231"/>
    </row>
    <row r="32" spans="1:19" ht="15" customHeight="1" thickBot="1">
      <c r="A32" s="251"/>
      <c r="B32" s="252"/>
      <c r="C32" s="161">
        <v>0</v>
      </c>
      <c r="D32" s="158">
        <v>0</v>
      </c>
      <c r="E32" s="157">
        <v>0</v>
      </c>
      <c r="F32" s="199">
        <v>0</v>
      </c>
      <c r="G32" s="201"/>
      <c r="H32" s="201"/>
      <c r="I32" s="201"/>
      <c r="J32" s="201"/>
      <c r="K32" s="201"/>
      <c r="L32" s="204">
        <v>0</v>
      </c>
      <c r="M32" s="201"/>
      <c r="N32" s="201"/>
      <c r="O32" s="201"/>
      <c r="P32" s="205">
        <f t="shared" si="27"/>
        <v>0</v>
      </c>
      <c r="Q32" s="85" t="str">
        <f t="shared" si="28"/>
        <v/>
      </c>
      <c r="R32" s="210">
        <f t="shared" si="29"/>
        <v>0</v>
      </c>
      <c r="S32" s="236"/>
    </row>
    <row r="33" spans="1:19" ht="15" customHeight="1" thickTop="1" thickBot="1">
      <c r="A33" s="240" t="s">
        <v>195</v>
      </c>
      <c r="B33" s="241"/>
      <c r="C33" s="162"/>
      <c r="D33" s="163"/>
      <c r="E33" s="164"/>
      <c r="F33" s="198">
        <f>SUM(F30:F32)</f>
        <v>0</v>
      </c>
      <c r="G33" s="196"/>
      <c r="H33" s="196"/>
      <c r="I33" s="196"/>
      <c r="J33" s="196"/>
      <c r="K33" s="196"/>
      <c r="L33" s="212">
        <f>SUM(L30:L32)</f>
        <v>0</v>
      </c>
      <c r="M33" s="196"/>
      <c r="N33" s="196"/>
      <c r="O33" s="196"/>
      <c r="P33" s="209"/>
      <c r="Q33" s="165"/>
      <c r="R33" s="211"/>
      <c r="S33" s="232"/>
    </row>
    <row r="34" spans="1:19" s="61" customFormat="1" ht="15" thickTop="1" thickBot="1">
      <c r="A34" s="213" t="s">
        <v>37</v>
      </c>
      <c r="B34" s="214"/>
      <c r="C34" s="215"/>
      <c r="D34" s="216"/>
      <c r="E34" s="217"/>
      <c r="F34" s="218">
        <f>SUM(F15+F21+F27+F33)</f>
        <v>0</v>
      </c>
      <c r="G34" s="219">
        <f>SUM(G15,G21)</f>
        <v>0</v>
      </c>
      <c r="H34" s="219">
        <f>SUM(H15,H21)</f>
        <v>0</v>
      </c>
      <c r="I34" s="219">
        <f>SUM(I15,I21)</f>
        <v>0</v>
      </c>
      <c r="J34" s="219">
        <f>SUM(J15,J21)</f>
        <v>0</v>
      </c>
      <c r="K34" s="219">
        <f>SUM(K15,K21)</f>
        <v>0</v>
      </c>
      <c r="L34" s="220">
        <f>SUM(L15,L21,L27,L33)</f>
        <v>0</v>
      </c>
      <c r="M34" s="219">
        <f>SUM(M15,M21)</f>
        <v>0</v>
      </c>
      <c r="N34" s="219">
        <f>SUM(N15,N21)</f>
        <v>0</v>
      </c>
      <c r="O34" s="219">
        <f>SUM(O15,O21)</f>
        <v>0</v>
      </c>
      <c r="P34" s="219">
        <f>SUM(G34:O34)</f>
        <v>0</v>
      </c>
      <c r="Q34" s="221" t="str">
        <f>IF(ISERROR(P34/F34),"",P34/F34)</f>
        <v/>
      </c>
      <c r="R34" s="222">
        <f>SUM(F34,P34)</f>
        <v>0</v>
      </c>
      <c r="S34" s="235"/>
    </row>
    <row r="35" spans="1:19" ht="13" thickTop="1"/>
    <row r="36" spans="1:19">
      <c r="G36" s="68"/>
      <c r="H36" s="68"/>
      <c r="I36" s="68"/>
      <c r="J36" s="68"/>
      <c r="K36" s="68"/>
      <c r="L36" s="68"/>
      <c r="M36" s="68"/>
      <c r="N36" s="68"/>
      <c r="O36" s="68"/>
      <c r="P36" s="68"/>
    </row>
  </sheetData>
  <mergeCells count="12">
    <mergeCell ref="R4:R7"/>
    <mergeCell ref="G4:O4"/>
    <mergeCell ref="F4:F7"/>
    <mergeCell ref="A4:E7"/>
    <mergeCell ref="P4:P7"/>
    <mergeCell ref="Q4:Q7"/>
    <mergeCell ref="A33:B33"/>
    <mergeCell ref="A28:S28"/>
    <mergeCell ref="A8:S8"/>
    <mergeCell ref="A16:S16"/>
    <mergeCell ref="A22:S22"/>
    <mergeCell ref="A29:B32"/>
  </mergeCells>
  <pageMargins left="0.25" right="0.25" top="0.75" bottom="0.75" header="0.3" footer="0.3"/>
  <pageSetup paperSize="5" scale="63" fitToHeight="0" orientation="landscape" r:id="rId1"/>
  <ignoredErrors>
    <ignoredError sqref="Q1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zoomScale="80" zoomScaleNormal="80" workbookViewId="0">
      <selection activeCell="C39" sqref="C39"/>
    </sheetView>
  </sheetViews>
  <sheetFormatPr defaultRowHeight="14.5"/>
  <cols>
    <col min="1" max="1" width="43" customWidth="1"/>
    <col min="2" max="2" width="15.26953125" customWidth="1"/>
    <col min="3" max="3" width="13.7265625" customWidth="1"/>
    <col min="4" max="4" width="14.7265625" customWidth="1"/>
    <col min="5" max="5" width="11.1796875" customWidth="1"/>
    <col min="6" max="6" width="15.7265625" customWidth="1"/>
    <col min="7" max="8" width="13.1796875" bestFit="1" customWidth="1"/>
    <col min="9" max="10" width="14.54296875" bestFit="1" customWidth="1"/>
    <col min="11" max="11" width="8.81640625" bestFit="1" customWidth="1"/>
    <col min="12" max="12" width="11.453125" bestFit="1" customWidth="1"/>
    <col min="13" max="13" width="8.81640625" bestFit="1" customWidth="1"/>
    <col min="14" max="14" width="13" bestFit="1" customWidth="1"/>
    <col min="15" max="15" width="10.7265625" bestFit="1" customWidth="1"/>
    <col min="16" max="16" width="16.81640625" customWidth="1"/>
    <col min="17" max="17" width="9.54296875" customWidth="1"/>
    <col min="18" max="18" width="17.453125" customWidth="1"/>
    <col min="19" max="19" width="7" bestFit="1" customWidth="1"/>
  </cols>
  <sheetData>
    <row r="1" spans="1:19" ht="17.5">
      <c r="A1" s="54" t="s">
        <v>191</v>
      </c>
      <c r="B1" s="54"/>
      <c r="C1" s="54"/>
      <c r="D1" s="54"/>
      <c r="E1" s="54"/>
      <c r="F1" s="54"/>
      <c r="G1" s="54"/>
      <c r="H1" s="55"/>
      <c r="I1" s="55"/>
      <c r="J1" s="55"/>
      <c r="K1" s="55"/>
      <c r="L1" s="55"/>
      <c r="M1" s="54"/>
      <c r="N1" s="54"/>
      <c r="O1" s="54"/>
      <c r="P1" s="54"/>
      <c r="Q1" s="54"/>
      <c r="R1" s="54"/>
      <c r="S1" s="54"/>
    </row>
    <row r="2" spans="1:19" ht="15.5">
      <c r="A2" s="57" t="s">
        <v>192</v>
      </c>
      <c r="B2" s="57" t="s">
        <v>193</v>
      </c>
      <c r="C2" s="57" t="s">
        <v>21</v>
      </c>
      <c r="D2" s="56"/>
      <c r="E2" s="56"/>
      <c r="F2" s="55"/>
      <c r="G2" s="55"/>
      <c r="H2" s="55"/>
      <c r="I2" s="55"/>
      <c r="J2" s="55"/>
      <c r="K2" s="62"/>
      <c r="L2" s="58"/>
      <c r="M2" s="58"/>
      <c r="N2" s="58"/>
      <c r="O2" s="58"/>
      <c r="P2" s="58"/>
      <c r="Q2" s="55"/>
      <c r="R2" s="55"/>
      <c r="S2" s="55"/>
    </row>
    <row r="3" spans="1:19" ht="15" thickBot="1">
      <c r="A3" s="55"/>
      <c r="B3" s="55"/>
      <c r="C3" s="59"/>
      <c r="D3" s="60"/>
      <c r="E3" s="55"/>
      <c r="F3" s="60"/>
      <c r="G3" s="55"/>
      <c r="H3" s="61"/>
      <c r="I3" s="61"/>
      <c r="J3" s="61"/>
      <c r="K3" s="61"/>
      <c r="L3" s="61"/>
      <c r="M3" s="61"/>
      <c r="N3" s="61"/>
      <c r="O3" s="61"/>
      <c r="P3" s="61"/>
      <c r="Q3" s="61"/>
      <c r="R3" s="55"/>
      <c r="S3" s="55"/>
    </row>
    <row r="4" spans="1:19">
      <c r="A4" s="260"/>
      <c r="B4" s="261"/>
      <c r="C4" s="261"/>
      <c r="D4" s="261"/>
      <c r="E4" s="262"/>
      <c r="F4" s="257" t="s">
        <v>200</v>
      </c>
      <c r="G4" s="256" t="s">
        <v>58</v>
      </c>
      <c r="H4" s="256"/>
      <c r="I4" s="256"/>
      <c r="J4" s="256"/>
      <c r="K4" s="256"/>
      <c r="L4" s="256"/>
      <c r="M4" s="256"/>
      <c r="N4" s="256"/>
      <c r="O4" s="256"/>
      <c r="P4" s="269" t="s">
        <v>202</v>
      </c>
      <c r="Q4" s="272" t="s">
        <v>203</v>
      </c>
      <c r="R4" s="253" t="s">
        <v>204</v>
      </c>
      <c r="S4" s="223"/>
    </row>
    <row r="5" spans="1:19">
      <c r="A5" s="263"/>
      <c r="B5" s="264"/>
      <c r="C5" s="264"/>
      <c r="D5" s="264"/>
      <c r="E5" s="265"/>
      <c r="F5" s="258"/>
      <c r="G5" s="224">
        <v>6.2E-2</v>
      </c>
      <c r="H5" s="224">
        <v>1.7000000000000001E-2</v>
      </c>
      <c r="I5" s="238">
        <v>0.22</v>
      </c>
      <c r="J5" s="237">
        <v>0.32</v>
      </c>
      <c r="K5" s="225">
        <v>7.5</v>
      </c>
      <c r="L5" s="224">
        <v>1.4500000000000001E-2</v>
      </c>
      <c r="M5" s="225">
        <v>7.47</v>
      </c>
      <c r="N5" s="225">
        <v>4.71</v>
      </c>
      <c r="O5" s="226" t="s">
        <v>22</v>
      </c>
      <c r="P5" s="270"/>
      <c r="Q5" s="273"/>
      <c r="R5" s="254"/>
      <c r="S5" s="227"/>
    </row>
    <row r="6" spans="1:19">
      <c r="A6" s="263"/>
      <c r="B6" s="264"/>
      <c r="C6" s="264"/>
      <c r="D6" s="264"/>
      <c r="E6" s="265"/>
      <c r="F6" s="258"/>
      <c r="G6" s="226" t="s">
        <v>24</v>
      </c>
      <c r="H6" s="226" t="s">
        <v>25</v>
      </c>
      <c r="I6" s="226" t="s">
        <v>26</v>
      </c>
      <c r="J6" s="226" t="s">
        <v>27</v>
      </c>
      <c r="K6" s="226" t="s">
        <v>28</v>
      </c>
      <c r="L6" s="226" t="s">
        <v>29</v>
      </c>
      <c r="M6" s="226" t="s">
        <v>30</v>
      </c>
      <c r="N6" s="226" t="s">
        <v>31</v>
      </c>
      <c r="O6" s="226" t="s">
        <v>32</v>
      </c>
      <c r="P6" s="270"/>
      <c r="Q6" s="273"/>
      <c r="R6" s="254"/>
      <c r="S6" s="227" t="s">
        <v>33</v>
      </c>
    </row>
    <row r="7" spans="1:19" ht="15" thickBot="1">
      <c r="A7" s="266"/>
      <c r="B7" s="267"/>
      <c r="C7" s="267"/>
      <c r="D7" s="267"/>
      <c r="E7" s="268"/>
      <c r="F7" s="259"/>
      <c r="G7" s="228">
        <v>603001</v>
      </c>
      <c r="H7" s="228">
        <v>603003</v>
      </c>
      <c r="I7" s="228">
        <v>603004</v>
      </c>
      <c r="J7" s="228">
        <v>603005</v>
      </c>
      <c r="K7" s="228">
        <v>603011</v>
      </c>
      <c r="L7" s="228">
        <v>603012</v>
      </c>
      <c r="M7" s="228">
        <v>603013</v>
      </c>
      <c r="N7" s="228">
        <v>603014</v>
      </c>
      <c r="O7" s="228">
        <v>603015</v>
      </c>
      <c r="P7" s="271"/>
      <c r="Q7" s="274"/>
      <c r="R7" s="255"/>
      <c r="S7" s="229"/>
    </row>
    <row r="8" spans="1:19" ht="16" thickBot="1">
      <c r="A8" s="245" t="s">
        <v>197</v>
      </c>
      <c r="B8" s="246"/>
      <c r="C8" s="246"/>
      <c r="D8" s="246"/>
      <c r="E8" s="246"/>
      <c r="F8" s="246"/>
      <c r="G8" s="246"/>
      <c r="H8" s="246"/>
      <c r="I8" s="246"/>
      <c r="J8" s="246"/>
      <c r="K8" s="246"/>
      <c r="L8" s="246"/>
      <c r="M8" s="246"/>
      <c r="N8" s="246"/>
      <c r="O8" s="246"/>
      <c r="P8" s="246"/>
      <c r="Q8" s="246"/>
      <c r="R8" s="246"/>
      <c r="S8" s="247"/>
    </row>
    <row r="9" spans="1:19">
      <c r="A9" s="148" t="s">
        <v>23</v>
      </c>
      <c r="B9" s="149" t="s">
        <v>54</v>
      </c>
      <c r="C9" s="147" t="s">
        <v>187</v>
      </c>
      <c r="D9" s="185" t="s">
        <v>196</v>
      </c>
      <c r="E9" s="186" t="s">
        <v>186</v>
      </c>
      <c r="F9" s="79"/>
      <c r="G9" s="73"/>
      <c r="H9" s="73"/>
      <c r="I9" s="73"/>
      <c r="J9" s="73"/>
      <c r="K9" s="73"/>
      <c r="L9" s="73"/>
      <c r="M9" s="73"/>
      <c r="N9" s="73"/>
      <c r="O9" s="82"/>
      <c r="P9" s="88"/>
      <c r="Q9" s="86"/>
      <c r="R9" s="84"/>
      <c r="S9" s="230"/>
    </row>
    <row r="10" spans="1:19">
      <c r="A10" s="150" t="s">
        <v>198</v>
      </c>
      <c r="B10" s="151"/>
      <c r="C10" s="81">
        <v>0</v>
      </c>
      <c r="D10" s="80">
        <v>0</v>
      </c>
      <c r="E10" s="152">
        <f>C10/30</f>
        <v>0</v>
      </c>
      <c r="F10" s="146">
        <f>D10*E10</f>
        <v>0</v>
      </c>
      <c r="G10" s="202">
        <f>F10*0.062</f>
        <v>0</v>
      </c>
      <c r="H10" s="203">
        <f>F10*$H$5</f>
        <v>0</v>
      </c>
      <c r="I10" s="203">
        <f>F10*$I$5</f>
        <v>0</v>
      </c>
      <c r="J10" s="203">
        <f>F10*$J$5</f>
        <v>0</v>
      </c>
      <c r="K10" s="203">
        <f>$K$5*E10</f>
        <v>0</v>
      </c>
      <c r="L10" s="203">
        <f>F10*0.0145</f>
        <v>0</v>
      </c>
      <c r="M10" s="203">
        <f>$M$5*E10</f>
        <v>0</v>
      </c>
      <c r="N10" s="203">
        <f>$N$5*E10</f>
        <v>0</v>
      </c>
      <c r="O10" s="203">
        <v>0</v>
      </c>
      <c r="P10" s="205">
        <f>(G10+H10+I10+J10+K10+L10+M10+N10)</f>
        <v>0</v>
      </c>
      <c r="Q10" s="85" t="str">
        <f>IF(ISERROR(P10/F10),"",P10/F10)</f>
        <v/>
      </c>
      <c r="R10" s="210">
        <f>P10+F10</f>
        <v>0</v>
      </c>
      <c r="S10" s="231"/>
    </row>
    <row r="11" spans="1:19">
      <c r="A11" s="150" t="s">
        <v>199</v>
      </c>
      <c r="B11" s="151"/>
      <c r="C11" s="81">
        <v>0</v>
      </c>
      <c r="D11" s="80">
        <v>0</v>
      </c>
      <c r="E11" s="152">
        <v>0</v>
      </c>
      <c r="F11" s="146">
        <f t="shared" ref="F11:F12" si="0">D11*E11</f>
        <v>0</v>
      </c>
      <c r="G11" s="202">
        <f t="shared" ref="G11:G12" si="1">F11*0.062</f>
        <v>0</v>
      </c>
      <c r="H11" s="203">
        <f t="shared" ref="H11:H12" si="2">F11*$H$5</f>
        <v>0</v>
      </c>
      <c r="I11" s="203">
        <f t="shared" ref="I11:I12" si="3">F11*$I$5</f>
        <v>0</v>
      </c>
      <c r="J11" s="203">
        <f t="shared" ref="J11:J12" si="4">F11*0.25068</f>
        <v>0</v>
      </c>
      <c r="K11" s="203">
        <f t="shared" ref="K11:K12" si="5">$K$5*E11</f>
        <v>0</v>
      </c>
      <c r="L11" s="203">
        <f t="shared" ref="L11:L12" si="6">F11*0.0145</f>
        <v>0</v>
      </c>
      <c r="M11" s="203">
        <f t="shared" ref="M11:M12" si="7">$M$5*E11</f>
        <v>0</v>
      </c>
      <c r="N11" s="203">
        <f t="shared" ref="N11:N12" si="8">$N$5*E11</f>
        <v>0</v>
      </c>
      <c r="O11" s="203">
        <v>0</v>
      </c>
      <c r="P11" s="205">
        <f>(G11+H11+I11+J11+K11+L11+M11+N11)</f>
        <v>0</v>
      </c>
      <c r="Q11" s="85" t="str">
        <f t="shared" ref="Q11:Q14" si="9">IF(ISERROR(P11/F11),"",P11/F11)</f>
        <v/>
      </c>
      <c r="R11" s="210">
        <f>P11+F11</f>
        <v>0</v>
      </c>
      <c r="S11" s="231"/>
    </row>
    <row r="12" spans="1:19">
      <c r="A12" s="150" t="s">
        <v>199</v>
      </c>
      <c r="B12" s="151"/>
      <c r="C12" s="81">
        <v>0</v>
      </c>
      <c r="D12" s="80">
        <v>0</v>
      </c>
      <c r="E12" s="152">
        <v>0</v>
      </c>
      <c r="F12" s="146">
        <f t="shared" si="0"/>
        <v>0</v>
      </c>
      <c r="G12" s="202">
        <f t="shared" si="1"/>
        <v>0</v>
      </c>
      <c r="H12" s="203">
        <f t="shared" si="2"/>
        <v>0</v>
      </c>
      <c r="I12" s="203">
        <f t="shared" si="3"/>
        <v>0</v>
      </c>
      <c r="J12" s="203">
        <f t="shared" si="4"/>
        <v>0</v>
      </c>
      <c r="K12" s="203">
        <f t="shared" si="5"/>
        <v>0</v>
      </c>
      <c r="L12" s="203">
        <f t="shared" si="6"/>
        <v>0</v>
      </c>
      <c r="M12" s="203">
        <f t="shared" si="7"/>
        <v>0</v>
      </c>
      <c r="N12" s="203">
        <f t="shared" si="8"/>
        <v>0</v>
      </c>
      <c r="O12" s="203">
        <v>0</v>
      </c>
      <c r="P12" s="205">
        <f>(G12+H12+I12+J12+K12+L12+M12+N12)</f>
        <v>0</v>
      </c>
      <c r="Q12" s="85" t="str">
        <f t="shared" si="9"/>
        <v/>
      </c>
      <c r="R12" s="210">
        <f>P12+F12</f>
        <v>0</v>
      </c>
      <c r="S12" s="231"/>
    </row>
    <row r="13" spans="1:19">
      <c r="A13" s="150"/>
      <c r="B13" s="151"/>
      <c r="C13" s="81"/>
      <c r="D13" s="80"/>
      <c r="E13" s="152"/>
      <c r="F13" s="146"/>
      <c r="G13" s="202"/>
      <c r="H13" s="203"/>
      <c r="I13" s="203"/>
      <c r="J13" s="203"/>
      <c r="K13" s="203"/>
      <c r="L13" s="203"/>
      <c r="M13" s="203"/>
      <c r="N13" s="203"/>
      <c r="O13" s="203"/>
      <c r="P13" s="205"/>
      <c r="Q13" s="85" t="str">
        <f t="shared" si="9"/>
        <v/>
      </c>
      <c r="R13" s="210"/>
      <c r="S13" s="231"/>
    </row>
    <row r="14" spans="1:19" ht="15" thickBot="1">
      <c r="A14" s="150"/>
      <c r="B14" s="151"/>
      <c r="C14" s="81"/>
      <c r="D14" s="80"/>
      <c r="E14" s="152"/>
      <c r="F14" s="166"/>
      <c r="G14" s="202"/>
      <c r="H14" s="203"/>
      <c r="I14" s="203"/>
      <c r="J14" s="203"/>
      <c r="K14" s="203"/>
      <c r="L14" s="203"/>
      <c r="M14" s="203"/>
      <c r="N14" s="203"/>
      <c r="O14" s="203"/>
      <c r="P14" s="205"/>
      <c r="Q14" s="85" t="str">
        <f t="shared" si="9"/>
        <v/>
      </c>
      <c r="R14" s="210"/>
      <c r="S14" s="231"/>
    </row>
    <row r="15" spans="1:19" ht="15" thickBot="1">
      <c r="A15" s="167" t="s">
        <v>34</v>
      </c>
      <c r="B15" s="168"/>
      <c r="C15" s="169"/>
      <c r="D15" s="170"/>
      <c r="E15" s="171"/>
      <c r="F15" s="189">
        <f t="shared" ref="F15:P15" si="10">SUM(F9:F14)</f>
        <v>0</v>
      </c>
      <c r="G15" s="172">
        <f t="shared" si="10"/>
        <v>0</v>
      </c>
      <c r="H15" s="173">
        <f t="shared" si="10"/>
        <v>0</v>
      </c>
      <c r="I15" s="172">
        <f t="shared" si="10"/>
        <v>0</v>
      </c>
      <c r="J15" s="172">
        <f t="shared" si="10"/>
        <v>0</v>
      </c>
      <c r="K15" s="172">
        <f t="shared" si="10"/>
        <v>0</v>
      </c>
      <c r="L15" s="172">
        <f t="shared" si="10"/>
        <v>0</v>
      </c>
      <c r="M15" s="172">
        <f t="shared" si="10"/>
        <v>0</v>
      </c>
      <c r="N15" s="172">
        <f t="shared" si="10"/>
        <v>0</v>
      </c>
      <c r="O15" s="172">
        <f t="shared" si="10"/>
        <v>0</v>
      </c>
      <c r="P15" s="208">
        <f t="shared" si="10"/>
        <v>0</v>
      </c>
      <c r="Q15" s="175" t="str">
        <f>IF(ISERROR(P15/F15),"",P15/F15)</f>
        <v/>
      </c>
      <c r="R15" s="206">
        <f>SUM(R9:R14)</f>
        <v>0</v>
      </c>
      <c r="S15" s="232"/>
    </row>
    <row r="16" spans="1:19" ht="16" thickBot="1">
      <c r="A16" s="245" t="s">
        <v>88</v>
      </c>
      <c r="B16" s="246"/>
      <c r="C16" s="246"/>
      <c r="D16" s="246"/>
      <c r="E16" s="246"/>
      <c r="F16" s="246"/>
      <c r="G16" s="246"/>
      <c r="H16" s="246"/>
      <c r="I16" s="246"/>
      <c r="J16" s="246"/>
      <c r="K16" s="246"/>
      <c r="L16" s="246"/>
      <c r="M16" s="246"/>
      <c r="N16" s="246"/>
      <c r="O16" s="246"/>
      <c r="P16" s="246"/>
      <c r="Q16" s="246"/>
      <c r="R16" s="246"/>
      <c r="S16" s="248"/>
    </row>
    <row r="17" spans="1:19">
      <c r="A17" s="148" t="s">
        <v>23</v>
      </c>
      <c r="B17" s="149" t="s">
        <v>54</v>
      </c>
      <c r="C17" s="83"/>
      <c r="D17" s="185" t="s">
        <v>196</v>
      </c>
      <c r="E17" s="186" t="s">
        <v>186</v>
      </c>
      <c r="F17" s="87"/>
      <c r="G17" s="89"/>
      <c r="H17" s="84"/>
      <c r="I17" s="84"/>
      <c r="J17" s="84"/>
      <c r="K17" s="84"/>
      <c r="L17" s="84"/>
      <c r="M17" s="84"/>
      <c r="N17" s="84"/>
      <c r="O17" s="84"/>
      <c r="P17" s="88"/>
      <c r="Q17" s="86"/>
      <c r="R17" s="84"/>
      <c r="S17" s="230"/>
    </row>
    <row r="18" spans="1:19">
      <c r="A18" s="67"/>
      <c r="B18" s="151"/>
      <c r="C18" s="83"/>
      <c r="D18" s="90">
        <v>0</v>
      </c>
      <c r="E18" s="153">
        <v>0</v>
      </c>
      <c r="F18" s="146">
        <f>D18*E18</f>
        <v>0</v>
      </c>
      <c r="G18" s="202">
        <f>F18*$G$5</f>
        <v>0</v>
      </c>
      <c r="H18" s="203">
        <f>F18*$H$5</f>
        <v>0</v>
      </c>
      <c r="I18" s="203">
        <f>F18*$I$5</f>
        <v>0</v>
      </c>
      <c r="J18" s="203">
        <f>F18*$J$5</f>
        <v>0</v>
      </c>
      <c r="K18" s="203">
        <f>E18*$K$5</f>
        <v>0</v>
      </c>
      <c r="L18" s="203">
        <f>F18*$L$5</f>
        <v>0</v>
      </c>
      <c r="M18" s="203">
        <f>$M$5*E18</f>
        <v>0</v>
      </c>
      <c r="N18" s="203">
        <f>E18*$N$5</f>
        <v>0</v>
      </c>
      <c r="O18" s="203">
        <v>0</v>
      </c>
      <c r="P18" s="205">
        <f>SUM(G18:O18)</f>
        <v>0</v>
      </c>
      <c r="Q18" s="85" t="str">
        <f>IF(ISERROR(P18/F18),"",P18/F18)</f>
        <v/>
      </c>
      <c r="R18" s="210">
        <f>P18+F18</f>
        <v>0</v>
      </c>
      <c r="S18" s="231"/>
    </row>
    <row r="19" spans="1:19">
      <c r="A19" s="67"/>
      <c r="B19" s="151"/>
      <c r="C19" s="83"/>
      <c r="D19" s="90">
        <v>0</v>
      </c>
      <c r="E19" s="153">
        <v>0</v>
      </c>
      <c r="F19" s="146">
        <f t="shared" ref="F19:F20" si="11">D19*E19</f>
        <v>0</v>
      </c>
      <c r="G19" s="202">
        <f>F19*$G$5</f>
        <v>0</v>
      </c>
      <c r="H19" s="203">
        <f t="shared" ref="H19:H20" si="12">F19*$H$5</f>
        <v>0</v>
      </c>
      <c r="I19" s="203">
        <f t="shared" ref="I19:I20" si="13">F19*$I$5</f>
        <v>0</v>
      </c>
      <c r="J19" s="203">
        <f t="shared" ref="J19:J20" si="14">F19*$J$5</f>
        <v>0</v>
      </c>
      <c r="K19" s="203">
        <f t="shared" ref="K19:K20" si="15">E19*$K$5</f>
        <v>0</v>
      </c>
      <c r="L19" s="203">
        <f t="shared" ref="L19:L20" si="16">F19*$L$5</f>
        <v>0</v>
      </c>
      <c r="M19" s="203">
        <f t="shared" ref="M19:M20" si="17">$M$5*E19</f>
        <v>0</v>
      </c>
      <c r="N19" s="203">
        <f t="shared" ref="N19:N20" si="18">E19*$N$5</f>
        <v>0</v>
      </c>
      <c r="O19" s="203">
        <v>0</v>
      </c>
      <c r="P19" s="205">
        <f t="shared" ref="P19:P20" si="19">SUM(G19:O19)</f>
        <v>0</v>
      </c>
      <c r="Q19" s="85" t="str">
        <f>IF(ISERROR(P19/F19),"",P19/F19)</f>
        <v/>
      </c>
      <c r="R19" s="210">
        <f>P19+F19</f>
        <v>0</v>
      </c>
      <c r="S19" s="231"/>
    </row>
    <row r="20" spans="1:19">
      <c r="A20" s="67"/>
      <c r="B20" s="63"/>
      <c r="C20" s="83"/>
      <c r="D20" s="90">
        <v>0</v>
      </c>
      <c r="E20" s="153">
        <v>0</v>
      </c>
      <c r="F20" s="146">
        <f t="shared" si="11"/>
        <v>0</v>
      </c>
      <c r="G20" s="202">
        <f>F20*$G$5</f>
        <v>0</v>
      </c>
      <c r="H20" s="203">
        <f t="shared" si="12"/>
        <v>0</v>
      </c>
      <c r="I20" s="203">
        <f t="shared" si="13"/>
        <v>0</v>
      </c>
      <c r="J20" s="203">
        <f t="shared" si="14"/>
        <v>0</v>
      </c>
      <c r="K20" s="203">
        <f t="shared" si="15"/>
        <v>0</v>
      </c>
      <c r="L20" s="203">
        <f t="shared" si="16"/>
        <v>0</v>
      </c>
      <c r="M20" s="203">
        <f t="shared" si="17"/>
        <v>0</v>
      </c>
      <c r="N20" s="203">
        <f t="shared" si="18"/>
        <v>0</v>
      </c>
      <c r="O20" s="203">
        <v>0</v>
      </c>
      <c r="P20" s="205">
        <f t="shared" si="19"/>
        <v>0</v>
      </c>
      <c r="Q20" s="85" t="str">
        <f>IF(ISERROR(P20/F20),"",P20/F20)</f>
        <v/>
      </c>
      <c r="R20" s="210">
        <f>P20+F20</f>
        <v>0</v>
      </c>
      <c r="S20" s="231"/>
    </row>
    <row r="21" spans="1:19" ht="15" thickBot="1">
      <c r="A21" s="167" t="s">
        <v>47</v>
      </c>
      <c r="B21" s="176"/>
      <c r="C21" s="177"/>
      <c r="D21" s="178"/>
      <c r="E21" s="179"/>
      <c r="F21" s="188">
        <f t="shared" ref="F21:P21" si="20">SUM(F17:F20)</f>
        <v>0</v>
      </c>
      <c r="G21" s="180">
        <f t="shared" si="20"/>
        <v>0</v>
      </c>
      <c r="H21" s="180">
        <f t="shared" si="20"/>
        <v>0</v>
      </c>
      <c r="I21" s="180">
        <f t="shared" si="20"/>
        <v>0</v>
      </c>
      <c r="J21" s="180">
        <f t="shared" si="20"/>
        <v>0</v>
      </c>
      <c r="K21" s="180">
        <f t="shared" si="20"/>
        <v>0</v>
      </c>
      <c r="L21" s="180">
        <f t="shared" si="20"/>
        <v>0</v>
      </c>
      <c r="M21" s="180">
        <f t="shared" si="20"/>
        <v>0</v>
      </c>
      <c r="N21" s="180">
        <f t="shared" si="20"/>
        <v>0</v>
      </c>
      <c r="O21" s="180">
        <f t="shared" si="20"/>
        <v>0</v>
      </c>
      <c r="P21" s="207">
        <f t="shared" si="20"/>
        <v>0</v>
      </c>
      <c r="Q21" s="175" t="str">
        <f>IF(ISERROR(P21/F21),"",P21/F21)</f>
        <v/>
      </c>
      <c r="R21" s="206">
        <f>SUM(R18:R20)</f>
        <v>0</v>
      </c>
      <c r="S21" s="233"/>
    </row>
    <row r="22" spans="1:19" ht="16" thickBot="1">
      <c r="A22" s="245" t="s">
        <v>188</v>
      </c>
      <c r="B22" s="246"/>
      <c r="C22" s="246"/>
      <c r="D22" s="246"/>
      <c r="E22" s="246"/>
      <c r="F22" s="246"/>
      <c r="G22" s="246"/>
      <c r="H22" s="246"/>
      <c r="I22" s="246"/>
      <c r="J22" s="246"/>
      <c r="K22" s="246"/>
      <c r="L22" s="246"/>
      <c r="M22" s="246"/>
      <c r="N22" s="246"/>
      <c r="O22" s="246"/>
      <c r="P22" s="246"/>
      <c r="Q22" s="246"/>
      <c r="R22" s="246"/>
      <c r="S22" s="248"/>
    </row>
    <row r="23" spans="1:19">
      <c r="A23" s="148" t="s">
        <v>23</v>
      </c>
      <c r="B23" s="149" t="s">
        <v>54</v>
      </c>
      <c r="C23" s="64"/>
      <c r="D23" s="145" t="s">
        <v>185</v>
      </c>
      <c r="E23" s="65" t="s">
        <v>184</v>
      </c>
      <c r="F23" s="79"/>
      <c r="G23" s="192"/>
      <c r="H23" s="193"/>
      <c r="I23" s="193"/>
      <c r="J23" s="193"/>
      <c r="K23" s="193"/>
      <c r="L23" s="194"/>
      <c r="M23" s="193"/>
      <c r="N23" s="193"/>
      <c r="O23" s="193"/>
      <c r="P23" s="78"/>
      <c r="Q23" s="86"/>
      <c r="R23" s="84"/>
      <c r="S23" s="230"/>
    </row>
    <row r="24" spans="1:19">
      <c r="A24" s="67"/>
      <c r="B24" s="151"/>
      <c r="C24" s="83"/>
      <c r="D24" s="90">
        <f>(D10/9)/22</f>
        <v>0</v>
      </c>
      <c r="E24" s="83">
        <v>0</v>
      </c>
      <c r="F24" s="146">
        <f>D24*E24</f>
        <v>0</v>
      </c>
      <c r="G24" s="190"/>
      <c r="H24" s="191"/>
      <c r="I24" s="191"/>
      <c r="J24" s="191"/>
      <c r="K24" s="191"/>
      <c r="L24" s="203">
        <f>F24*0.0145</f>
        <v>0</v>
      </c>
      <c r="M24" s="191"/>
      <c r="N24" s="191"/>
      <c r="O24" s="191"/>
      <c r="P24" s="205">
        <f>L24</f>
        <v>0</v>
      </c>
      <c r="Q24" s="85" t="str">
        <f>IF(ISERROR(P24/F24),"",P24/F24)</f>
        <v/>
      </c>
      <c r="R24" s="210">
        <f>P24+F24</f>
        <v>0</v>
      </c>
      <c r="S24" s="231"/>
    </row>
    <row r="25" spans="1:19">
      <c r="A25" s="67"/>
      <c r="B25" s="151"/>
      <c r="C25" s="83"/>
      <c r="D25" s="90">
        <f t="shared" ref="D25:D26" si="21">(D11/9)/22</f>
        <v>0</v>
      </c>
      <c r="E25" s="83">
        <v>0</v>
      </c>
      <c r="F25" s="146">
        <f t="shared" ref="F25:F26" si="22">D25*E25</f>
        <v>0</v>
      </c>
      <c r="G25" s="190"/>
      <c r="H25" s="191"/>
      <c r="I25" s="191"/>
      <c r="J25" s="191"/>
      <c r="K25" s="191"/>
      <c r="L25" s="203">
        <f t="shared" ref="L25:L26" si="23">F25*0.0145</f>
        <v>0</v>
      </c>
      <c r="M25" s="191"/>
      <c r="N25" s="191"/>
      <c r="O25" s="191"/>
      <c r="P25" s="205">
        <f t="shared" ref="P25:P26" si="24">L25</f>
        <v>0</v>
      </c>
      <c r="Q25" s="85" t="str">
        <f>IF(ISERROR(P25/F25),"",P25/F25)</f>
        <v/>
      </c>
      <c r="R25" s="210">
        <f>P25+F25</f>
        <v>0</v>
      </c>
      <c r="S25" s="231"/>
    </row>
    <row r="26" spans="1:19">
      <c r="A26" s="67"/>
      <c r="B26" s="151"/>
      <c r="C26" s="83"/>
      <c r="D26" s="90">
        <f t="shared" si="21"/>
        <v>0</v>
      </c>
      <c r="E26" s="83">
        <v>0</v>
      </c>
      <c r="F26" s="146">
        <f t="shared" si="22"/>
        <v>0</v>
      </c>
      <c r="G26" s="190"/>
      <c r="H26" s="191"/>
      <c r="I26" s="191"/>
      <c r="J26" s="191"/>
      <c r="K26" s="191"/>
      <c r="L26" s="203">
        <f t="shared" si="23"/>
        <v>0</v>
      </c>
      <c r="M26" s="191"/>
      <c r="N26" s="191"/>
      <c r="O26" s="191"/>
      <c r="P26" s="205">
        <f t="shared" si="24"/>
        <v>0</v>
      </c>
      <c r="Q26" s="85" t="str">
        <f>IF(ISERROR(P26/F26),"",P26/F26)</f>
        <v/>
      </c>
      <c r="R26" s="210">
        <f>P26+F26</f>
        <v>0</v>
      </c>
      <c r="S26" s="231"/>
    </row>
    <row r="27" spans="1:19" ht="15" thickBot="1">
      <c r="A27" s="181" t="s">
        <v>35</v>
      </c>
      <c r="B27" s="182"/>
      <c r="C27" s="169"/>
      <c r="D27" s="170"/>
      <c r="E27" s="183"/>
      <c r="F27" s="187">
        <f t="shared" ref="F27:L27" si="25">SUM(F23:F26)</f>
        <v>0</v>
      </c>
      <c r="G27" s="174"/>
      <c r="H27" s="184"/>
      <c r="I27" s="184"/>
      <c r="J27" s="184"/>
      <c r="K27" s="184"/>
      <c r="L27" s="170">
        <f t="shared" si="25"/>
        <v>0</v>
      </c>
      <c r="M27" s="184"/>
      <c r="N27" s="184"/>
      <c r="O27" s="184"/>
      <c r="P27" s="206">
        <f>SUM(P24:P26)</f>
        <v>0</v>
      </c>
      <c r="Q27" s="175" t="str">
        <f>IF(ISERROR(P27/F27),"",P27/F27)</f>
        <v/>
      </c>
      <c r="R27" s="206">
        <f>SUM(R23:R26)</f>
        <v>0</v>
      </c>
      <c r="S27" s="234"/>
    </row>
    <row r="28" spans="1:19" ht="16" thickBot="1">
      <c r="A28" s="242" t="s">
        <v>36</v>
      </c>
      <c r="B28" s="243"/>
      <c r="C28" s="243"/>
      <c r="D28" s="243"/>
      <c r="E28" s="243"/>
      <c r="F28" s="243"/>
      <c r="G28" s="243"/>
      <c r="H28" s="243"/>
      <c r="I28" s="243"/>
      <c r="J28" s="243"/>
      <c r="K28" s="243"/>
      <c r="L28" s="243"/>
      <c r="M28" s="243"/>
      <c r="N28" s="243"/>
      <c r="O28" s="243"/>
      <c r="P28" s="243"/>
      <c r="Q28" s="243"/>
      <c r="R28" s="243"/>
      <c r="S28" s="244"/>
    </row>
    <row r="29" spans="1:19">
      <c r="A29" s="249"/>
      <c r="B29" s="250"/>
      <c r="C29" s="154" t="s">
        <v>194</v>
      </c>
      <c r="D29" s="155" t="s">
        <v>189</v>
      </c>
      <c r="E29" s="156" t="s">
        <v>190</v>
      </c>
      <c r="F29" s="197"/>
      <c r="G29" s="195"/>
      <c r="H29" s="195"/>
      <c r="I29" s="195"/>
      <c r="J29" s="195"/>
      <c r="K29" s="195"/>
      <c r="L29" s="63"/>
      <c r="M29" s="195"/>
      <c r="N29" s="195"/>
      <c r="O29" s="195"/>
      <c r="P29" s="88"/>
      <c r="Q29" s="63"/>
      <c r="R29" s="63"/>
      <c r="S29" s="230"/>
    </row>
    <row r="30" spans="1:19">
      <c r="A30" s="249"/>
      <c r="B30" s="250"/>
      <c r="C30" s="160">
        <v>0</v>
      </c>
      <c r="D30" s="159">
        <v>0</v>
      </c>
      <c r="E30" s="154">
        <v>0</v>
      </c>
      <c r="F30" s="146">
        <f>C30*D30*E30</f>
        <v>0</v>
      </c>
      <c r="G30" s="200"/>
      <c r="H30" s="200"/>
      <c r="I30" s="200"/>
      <c r="J30" s="200"/>
      <c r="K30" s="200"/>
      <c r="L30" s="203">
        <f>F30*0.0145</f>
        <v>0</v>
      </c>
      <c r="M30" s="200"/>
      <c r="N30" s="200"/>
      <c r="O30" s="200"/>
      <c r="P30" s="205">
        <f t="shared" ref="P30:P32" si="26">L30</f>
        <v>0</v>
      </c>
      <c r="Q30" s="85" t="str">
        <f>IF(ISERROR(P30/F30),"",P30/F30)</f>
        <v/>
      </c>
      <c r="R30" s="210">
        <f>SUM(P30+F30)</f>
        <v>0</v>
      </c>
      <c r="S30" s="231"/>
    </row>
    <row r="31" spans="1:19">
      <c r="A31" s="249"/>
      <c r="B31" s="250"/>
      <c r="C31" s="160">
        <v>0</v>
      </c>
      <c r="D31" s="159">
        <v>0</v>
      </c>
      <c r="E31" s="154">
        <v>0</v>
      </c>
      <c r="F31" s="146">
        <v>0</v>
      </c>
      <c r="G31" s="200"/>
      <c r="H31" s="200"/>
      <c r="I31" s="200"/>
      <c r="J31" s="200"/>
      <c r="K31" s="200"/>
      <c r="L31" s="203">
        <v>0</v>
      </c>
      <c r="M31" s="200"/>
      <c r="N31" s="200"/>
      <c r="O31" s="200"/>
      <c r="P31" s="205">
        <f t="shared" si="26"/>
        <v>0</v>
      </c>
      <c r="Q31" s="85" t="str">
        <f t="shared" ref="Q31:Q32" si="27">IF(ISERROR(P31/F31),"",P31/F31)</f>
        <v/>
      </c>
      <c r="R31" s="210">
        <f t="shared" ref="R31:R32" si="28">SUM(P31+F31)</f>
        <v>0</v>
      </c>
      <c r="S31" s="231"/>
    </row>
    <row r="32" spans="1:19" ht="15" thickBot="1">
      <c r="A32" s="251"/>
      <c r="B32" s="252"/>
      <c r="C32" s="161">
        <v>0</v>
      </c>
      <c r="D32" s="158">
        <v>0</v>
      </c>
      <c r="E32" s="157">
        <v>0</v>
      </c>
      <c r="F32" s="199">
        <v>0</v>
      </c>
      <c r="G32" s="201"/>
      <c r="H32" s="201"/>
      <c r="I32" s="201"/>
      <c r="J32" s="201"/>
      <c r="K32" s="201"/>
      <c r="L32" s="204">
        <v>0</v>
      </c>
      <c r="M32" s="201"/>
      <c r="N32" s="201"/>
      <c r="O32" s="201"/>
      <c r="P32" s="205">
        <f t="shared" si="26"/>
        <v>0</v>
      </c>
      <c r="Q32" s="85" t="str">
        <f t="shared" si="27"/>
        <v/>
      </c>
      <c r="R32" s="210">
        <f t="shared" si="28"/>
        <v>0</v>
      </c>
      <c r="S32" s="236"/>
    </row>
    <row r="33" spans="1:19" ht="16.5" thickTop="1" thickBot="1">
      <c r="A33" s="240" t="s">
        <v>195</v>
      </c>
      <c r="B33" s="241"/>
      <c r="C33" s="162"/>
      <c r="D33" s="163"/>
      <c r="E33" s="164"/>
      <c r="F33" s="198">
        <f>SUM(F30:F32)</f>
        <v>0</v>
      </c>
      <c r="G33" s="196"/>
      <c r="H33" s="196"/>
      <c r="I33" s="196"/>
      <c r="J33" s="196"/>
      <c r="K33" s="196"/>
      <c r="L33" s="212">
        <f>SUM(L30:L32)</f>
        <v>0</v>
      </c>
      <c r="M33" s="196"/>
      <c r="N33" s="196"/>
      <c r="O33" s="196"/>
      <c r="P33" s="209"/>
      <c r="Q33" s="165"/>
      <c r="R33" s="211"/>
      <c r="S33" s="232"/>
    </row>
    <row r="34" spans="1:19" ht="15.5" thickTop="1" thickBot="1">
      <c r="A34" s="213" t="s">
        <v>37</v>
      </c>
      <c r="B34" s="214"/>
      <c r="C34" s="215"/>
      <c r="D34" s="216"/>
      <c r="E34" s="217"/>
      <c r="F34" s="218">
        <f>SUM(F15+F21+F27+F33)</f>
        <v>0</v>
      </c>
      <c r="G34" s="219">
        <f>SUM(G15,G21)</f>
        <v>0</v>
      </c>
      <c r="H34" s="219">
        <f>SUM(H15,H21)</f>
        <v>0</v>
      </c>
      <c r="I34" s="219">
        <f>SUM(I15,I21)</f>
        <v>0</v>
      </c>
      <c r="J34" s="219">
        <f>SUM(J15,J21)</f>
        <v>0</v>
      </c>
      <c r="K34" s="219">
        <f>SUM(K15,K21)</f>
        <v>0</v>
      </c>
      <c r="L34" s="220">
        <f>SUM(L15,L21,L27,L33)</f>
        <v>0</v>
      </c>
      <c r="M34" s="219">
        <f>SUM(M15,M21)</f>
        <v>0</v>
      </c>
      <c r="N34" s="219">
        <f>SUM(N15,N21)</f>
        <v>0</v>
      </c>
      <c r="O34" s="219">
        <f>SUM(O15,O21)</f>
        <v>0</v>
      </c>
      <c r="P34" s="219">
        <f>SUM(G34:O34)</f>
        <v>0</v>
      </c>
      <c r="Q34" s="221" t="str">
        <f>IF(ISERROR(P34/F34),"",P34/F34)</f>
        <v/>
      </c>
      <c r="R34" s="222">
        <f>SUM(F34,P34)</f>
        <v>0</v>
      </c>
      <c r="S34" s="235"/>
    </row>
    <row r="35" spans="1:19" ht="15" thickTop="1"/>
  </sheetData>
  <mergeCells count="12">
    <mergeCell ref="Q4:Q7"/>
    <mergeCell ref="R4:R7"/>
    <mergeCell ref="A33:B33"/>
    <mergeCell ref="A4:E7"/>
    <mergeCell ref="F4:F7"/>
    <mergeCell ref="G4:O4"/>
    <mergeCell ref="P4:P7"/>
    <mergeCell ref="A8:S8"/>
    <mergeCell ref="A16:S16"/>
    <mergeCell ref="A22:S22"/>
    <mergeCell ref="A28:S28"/>
    <mergeCell ref="A29:B3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zoomScale="80" zoomScaleNormal="80" workbookViewId="0">
      <selection activeCell="F41" sqref="F41"/>
    </sheetView>
  </sheetViews>
  <sheetFormatPr defaultRowHeight="14.5"/>
  <cols>
    <col min="1" max="1" width="43.54296875" customWidth="1"/>
    <col min="2" max="2" width="17.1796875" customWidth="1"/>
    <col min="3" max="3" width="14.26953125" customWidth="1"/>
    <col min="4" max="4" width="16" bestFit="1" customWidth="1"/>
    <col min="5" max="5" width="12.453125" bestFit="1" customWidth="1"/>
    <col min="6" max="6" width="14.7265625" customWidth="1"/>
    <col min="7" max="7" width="13.1796875" bestFit="1" customWidth="1"/>
    <col min="8" max="8" width="11.453125" bestFit="1" customWidth="1"/>
    <col min="9" max="10" width="13.1796875" bestFit="1" customWidth="1"/>
    <col min="11" max="11" width="8.54296875" bestFit="1" customWidth="1"/>
    <col min="12" max="12" width="11.453125" bestFit="1" customWidth="1"/>
    <col min="13" max="13" width="8.81640625" bestFit="1" customWidth="1"/>
    <col min="14" max="14" width="13" bestFit="1" customWidth="1"/>
    <col min="15" max="15" width="10.7265625" bestFit="1" customWidth="1"/>
    <col min="16" max="16" width="14" customWidth="1"/>
    <col min="18" max="18" width="14.26953125" customWidth="1"/>
  </cols>
  <sheetData>
    <row r="1" spans="1:19" ht="17.5">
      <c r="A1" s="54" t="s">
        <v>191</v>
      </c>
      <c r="B1" s="54"/>
      <c r="C1" s="54"/>
      <c r="D1" s="54"/>
      <c r="E1" s="54"/>
      <c r="F1" s="54"/>
      <c r="G1" s="54"/>
      <c r="H1" s="55"/>
      <c r="I1" s="55"/>
      <c r="J1" s="55"/>
      <c r="K1" s="55"/>
      <c r="L1" s="55"/>
      <c r="M1" s="54"/>
      <c r="N1" s="54"/>
      <c r="O1" s="54"/>
      <c r="P1" s="54"/>
      <c r="Q1" s="54"/>
      <c r="R1" s="54"/>
      <c r="S1" s="54"/>
    </row>
    <row r="2" spans="1:19" ht="15.5">
      <c r="A2" s="57" t="s">
        <v>192</v>
      </c>
      <c r="B2" s="57" t="s">
        <v>193</v>
      </c>
      <c r="C2" s="57" t="s">
        <v>21</v>
      </c>
      <c r="D2" s="56"/>
      <c r="E2" s="56"/>
      <c r="F2" s="55"/>
      <c r="G2" s="55"/>
      <c r="H2" s="55"/>
      <c r="I2" s="55"/>
      <c r="J2" s="55"/>
      <c r="K2" s="62"/>
      <c r="L2" s="58"/>
      <c r="M2" s="58"/>
      <c r="N2" s="58"/>
      <c r="O2" s="58"/>
      <c r="P2" s="58"/>
      <c r="Q2" s="55"/>
      <c r="R2" s="55"/>
      <c r="S2" s="55"/>
    </row>
    <row r="3" spans="1:19" ht="15" thickBot="1">
      <c r="A3" s="55"/>
      <c r="B3" s="55"/>
      <c r="C3" s="59"/>
      <c r="D3" s="60"/>
      <c r="E3" s="55"/>
      <c r="F3" s="60"/>
      <c r="G3" s="55"/>
      <c r="H3" s="61"/>
      <c r="I3" s="61"/>
      <c r="J3" s="61"/>
      <c r="K3" s="61"/>
      <c r="L3" s="61"/>
      <c r="M3" s="61"/>
      <c r="N3" s="61"/>
      <c r="O3" s="61"/>
      <c r="P3" s="61"/>
      <c r="Q3" s="61"/>
      <c r="R3" s="55"/>
      <c r="S3" s="55"/>
    </row>
    <row r="4" spans="1:19">
      <c r="A4" s="260"/>
      <c r="B4" s="261"/>
      <c r="C4" s="261"/>
      <c r="D4" s="261"/>
      <c r="E4" s="262"/>
      <c r="F4" s="257" t="s">
        <v>200</v>
      </c>
      <c r="G4" s="256" t="s">
        <v>58</v>
      </c>
      <c r="H4" s="256"/>
      <c r="I4" s="256"/>
      <c r="J4" s="256"/>
      <c r="K4" s="256"/>
      <c r="L4" s="256"/>
      <c r="M4" s="256"/>
      <c r="N4" s="256"/>
      <c r="O4" s="256"/>
      <c r="P4" s="269" t="s">
        <v>202</v>
      </c>
      <c r="Q4" s="272" t="s">
        <v>203</v>
      </c>
      <c r="R4" s="253" t="s">
        <v>204</v>
      </c>
      <c r="S4" s="223"/>
    </row>
    <row r="5" spans="1:19">
      <c r="A5" s="263"/>
      <c r="B5" s="264"/>
      <c r="C5" s="264"/>
      <c r="D5" s="264"/>
      <c r="E5" s="265"/>
      <c r="F5" s="258"/>
      <c r="G5" s="224">
        <v>6.2E-2</v>
      </c>
      <c r="H5" s="224">
        <v>1.7000000000000001E-2</v>
      </c>
      <c r="I5" s="238">
        <v>0.22</v>
      </c>
      <c r="J5" s="237">
        <v>0.32</v>
      </c>
      <c r="K5" s="225">
        <v>7.5</v>
      </c>
      <c r="L5" s="224">
        <v>1.4500000000000001E-2</v>
      </c>
      <c r="M5" s="225">
        <v>7.47</v>
      </c>
      <c r="N5" s="225">
        <v>4.71</v>
      </c>
      <c r="O5" s="226" t="s">
        <v>22</v>
      </c>
      <c r="P5" s="270"/>
      <c r="Q5" s="273"/>
      <c r="R5" s="254"/>
      <c r="S5" s="227"/>
    </row>
    <row r="6" spans="1:19">
      <c r="A6" s="263"/>
      <c r="B6" s="264"/>
      <c r="C6" s="264"/>
      <c r="D6" s="264"/>
      <c r="E6" s="265"/>
      <c r="F6" s="258"/>
      <c r="G6" s="226" t="s">
        <v>24</v>
      </c>
      <c r="H6" s="226" t="s">
        <v>25</v>
      </c>
      <c r="I6" s="226" t="s">
        <v>26</v>
      </c>
      <c r="J6" s="226" t="s">
        <v>27</v>
      </c>
      <c r="K6" s="226" t="s">
        <v>28</v>
      </c>
      <c r="L6" s="226" t="s">
        <v>29</v>
      </c>
      <c r="M6" s="226" t="s">
        <v>30</v>
      </c>
      <c r="N6" s="226" t="s">
        <v>31</v>
      </c>
      <c r="O6" s="226" t="s">
        <v>32</v>
      </c>
      <c r="P6" s="270"/>
      <c r="Q6" s="273"/>
      <c r="R6" s="254"/>
      <c r="S6" s="227" t="s">
        <v>33</v>
      </c>
    </row>
    <row r="7" spans="1:19" ht="22.5" customHeight="1" thickBot="1">
      <c r="A7" s="266"/>
      <c r="B7" s="267"/>
      <c r="C7" s="267"/>
      <c r="D7" s="267"/>
      <c r="E7" s="268"/>
      <c r="F7" s="259"/>
      <c r="G7" s="228">
        <v>603001</v>
      </c>
      <c r="H7" s="228">
        <v>603003</v>
      </c>
      <c r="I7" s="228">
        <v>603004</v>
      </c>
      <c r="J7" s="228">
        <v>603005</v>
      </c>
      <c r="K7" s="228">
        <v>603011</v>
      </c>
      <c r="L7" s="228">
        <v>603012</v>
      </c>
      <c r="M7" s="228">
        <v>603013</v>
      </c>
      <c r="N7" s="228">
        <v>603014</v>
      </c>
      <c r="O7" s="228">
        <v>603015</v>
      </c>
      <c r="P7" s="271"/>
      <c r="Q7" s="274"/>
      <c r="R7" s="255"/>
      <c r="S7" s="229"/>
    </row>
    <row r="8" spans="1:19" ht="16" thickBot="1">
      <c r="A8" s="245" t="s">
        <v>197</v>
      </c>
      <c r="B8" s="246"/>
      <c r="C8" s="246"/>
      <c r="D8" s="246"/>
      <c r="E8" s="246"/>
      <c r="F8" s="246"/>
      <c r="G8" s="246"/>
      <c r="H8" s="246"/>
      <c r="I8" s="246"/>
      <c r="J8" s="246"/>
      <c r="K8" s="246"/>
      <c r="L8" s="246"/>
      <c r="M8" s="246"/>
      <c r="N8" s="246"/>
      <c r="O8" s="246"/>
      <c r="P8" s="246"/>
      <c r="Q8" s="246"/>
      <c r="R8" s="246"/>
      <c r="S8" s="247"/>
    </row>
    <row r="9" spans="1:19">
      <c r="A9" s="148" t="s">
        <v>23</v>
      </c>
      <c r="B9" s="149" t="s">
        <v>54</v>
      </c>
      <c r="C9" s="147" t="s">
        <v>187</v>
      </c>
      <c r="D9" s="185" t="s">
        <v>196</v>
      </c>
      <c r="E9" s="186" t="s">
        <v>186</v>
      </c>
      <c r="F9" s="79"/>
      <c r="G9" s="73"/>
      <c r="H9" s="73"/>
      <c r="I9" s="73"/>
      <c r="J9" s="73"/>
      <c r="K9" s="73"/>
      <c r="L9" s="73"/>
      <c r="M9" s="73"/>
      <c r="N9" s="73"/>
      <c r="O9" s="82"/>
      <c r="P9" s="88"/>
      <c r="Q9" s="86"/>
      <c r="R9" s="84"/>
      <c r="S9" s="230"/>
    </row>
    <row r="10" spans="1:19">
      <c r="A10" s="150" t="s">
        <v>198</v>
      </c>
      <c r="B10" s="151"/>
      <c r="C10" s="81">
        <v>0</v>
      </c>
      <c r="D10" s="80">
        <v>0</v>
      </c>
      <c r="E10" s="152">
        <f>C10/30</f>
        <v>0</v>
      </c>
      <c r="F10" s="146">
        <f>D10*E10</f>
        <v>0</v>
      </c>
      <c r="G10" s="202">
        <f>F10*0.062</f>
        <v>0</v>
      </c>
      <c r="H10" s="203">
        <f>F10*$H$5</f>
        <v>0</v>
      </c>
      <c r="I10" s="203">
        <f>F10*$I$5</f>
        <v>0</v>
      </c>
      <c r="J10" s="203">
        <f>F10*$J$5</f>
        <v>0</v>
      </c>
      <c r="K10" s="203">
        <f>$K$5*E10</f>
        <v>0</v>
      </c>
      <c r="L10" s="203">
        <f>F10*0.0145</f>
        <v>0</v>
      </c>
      <c r="M10" s="203">
        <f>$M$5*E10</f>
        <v>0</v>
      </c>
      <c r="N10" s="203">
        <f>$N$5*E10</f>
        <v>0</v>
      </c>
      <c r="O10" s="203">
        <v>0</v>
      </c>
      <c r="P10" s="205">
        <f>(G10+H10+I10+J10+K10+L10+M10+N10)</f>
        <v>0</v>
      </c>
      <c r="Q10" s="85" t="str">
        <f>IF(ISERROR(P10/F10),"",P10/F10)</f>
        <v/>
      </c>
      <c r="R10" s="210">
        <f>P10+F10</f>
        <v>0</v>
      </c>
      <c r="S10" s="231"/>
    </row>
    <row r="11" spans="1:19">
      <c r="A11" s="150" t="s">
        <v>199</v>
      </c>
      <c r="B11" s="151"/>
      <c r="C11" s="81">
        <v>0</v>
      </c>
      <c r="D11" s="80">
        <v>0</v>
      </c>
      <c r="E11" s="152">
        <v>0</v>
      </c>
      <c r="F11" s="146">
        <f t="shared" ref="F11:F12" si="0">D11*E11</f>
        <v>0</v>
      </c>
      <c r="G11" s="202">
        <f t="shared" ref="G11:G12" si="1">F11*0.062</f>
        <v>0</v>
      </c>
      <c r="H11" s="203">
        <f t="shared" ref="H11:H12" si="2">F11*$H$5</f>
        <v>0</v>
      </c>
      <c r="I11" s="203">
        <f t="shared" ref="I11:I12" si="3">F11*$I$5</f>
        <v>0</v>
      </c>
      <c r="J11" s="203">
        <f t="shared" ref="J11:J12" si="4">F11*0.25068</f>
        <v>0</v>
      </c>
      <c r="K11" s="203">
        <f t="shared" ref="K11:K12" si="5">$K$5*E11</f>
        <v>0</v>
      </c>
      <c r="L11" s="203">
        <f t="shared" ref="L11:L12" si="6">F11*0.0145</f>
        <v>0</v>
      </c>
      <c r="M11" s="203">
        <v>0</v>
      </c>
      <c r="N11" s="203">
        <v>0</v>
      </c>
      <c r="O11" s="203">
        <v>0</v>
      </c>
      <c r="P11" s="205">
        <f>(G11+H11+I11+J11+K11+L11+M11+N11)</f>
        <v>0</v>
      </c>
      <c r="Q11" s="85" t="str">
        <f t="shared" ref="Q11:Q14" si="7">IF(ISERROR(P11/F11),"",P11/F11)</f>
        <v/>
      </c>
      <c r="R11" s="210">
        <f>P11+F11</f>
        <v>0</v>
      </c>
      <c r="S11" s="231"/>
    </row>
    <row r="12" spans="1:19">
      <c r="A12" s="150" t="s">
        <v>199</v>
      </c>
      <c r="B12" s="151"/>
      <c r="C12" s="81">
        <v>0</v>
      </c>
      <c r="D12" s="80">
        <v>0</v>
      </c>
      <c r="E12" s="152">
        <v>0</v>
      </c>
      <c r="F12" s="146">
        <f t="shared" si="0"/>
        <v>0</v>
      </c>
      <c r="G12" s="202">
        <f t="shared" si="1"/>
        <v>0</v>
      </c>
      <c r="H12" s="203">
        <f t="shared" si="2"/>
        <v>0</v>
      </c>
      <c r="I12" s="203">
        <f t="shared" si="3"/>
        <v>0</v>
      </c>
      <c r="J12" s="203">
        <f t="shared" si="4"/>
        <v>0</v>
      </c>
      <c r="K12" s="203">
        <f t="shared" si="5"/>
        <v>0</v>
      </c>
      <c r="L12" s="203">
        <f t="shared" si="6"/>
        <v>0</v>
      </c>
      <c r="M12" s="203">
        <f>$M$5*C12/15*E12</f>
        <v>0</v>
      </c>
      <c r="N12" s="203">
        <f>$N$5*C12/15*E12</f>
        <v>0</v>
      </c>
      <c r="O12" s="203">
        <v>0</v>
      </c>
      <c r="P12" s="205">
        <f>(G12+H12+I12+J12+K12+L12+M12+N12)</f>
        <v>0</v>
      </c>
      <c r="Q12" s="85" t="str">
        <f t="shared" si="7"/>
        <v/>
      </c>
      <c r="R12" s="210">
        <f>P12+F12</f>
        <v>0</v>
      </c>
      <c r="S12" s="231"/>
    </row>
    <row r="13" spans="1:19">
      <c r="A13" s="150"/>
      <c r="B13" s="151"/>
      <c r="C13" s="81"/>
      <c r="D13" s="80"/>
      <c r="E13" s="152"/>
      <c r="F13" s="146"/>
      <c r="G13" s="202"/>
      <c r="H13" s="203"/>
      <c r="I13" s="203"/>
      <c r="J13" s="203"/>
      <c r="K13" s="203"/>
      <c r="L13" s="203"/>
      <c r="M13" s="203"/>
      <c r="N13" s="203"/>
      <c r="O13" s="203"/>
      <c r="P13" s="205"/>
      <c r="Q13" s="85" t="str">
        <f t="shared" si="7"/>
        <v/>
      </c>
      <c r="R13" s="210"/>
      <c r="S13" s="231"/>
    </row>
    <row r="14" spans="1:19" ht="15" thickBot="1">
      <c r="A14" s="150"/>
      <c r="B14" s="151"/>
      <c r="C14" s="81"/>
      <c r="D14" s="80"/>
      <c r="E14" s="152"/>
      <c r="F14" s="166"/>
      <c r="G14" s="202"/>
      <c r="H14" s="203"/>
      <c r="I14" s="203"/>
      <c r="J14" s="203"/>
      <c r="K14" s="203"/>
      <c r="L14" s="203"/>
      <c r="M14" s="203"/>
      <c r="N14" s="203"/>
      <c r="O14" s="203"/>
      <c r="P14" s="205"/>
      <c r="Q14" s="85" t="str">
        <f t="shared" si="7"/>
        <v/>
      </c>
      <c r="R14" s="210"/>
      <c r="S14" s="231"/>
    </row>
    <row r="15" spans="1:19" ht="15" thickBot="1">
      <c r="A15" s="167" t="s">
        <v>34</v>
      </c>
      <c r="B15" s="168"/>
      <c r="C15" s="169"/>
      <c r="D15" s="170"/>
      <c r="E15" s="171"/>
      <c r="F15" s="189">
        <f t="shared" ref="F15:P15" si="8">SUM(F9:F14)</f>
        <v>0</v>
      </c>
      <c r="G15" s="172">
        <f t="shared" si="8"/>
        <v>0</v>
      </c>
      <c r="H15" s="173">
        <f t="shared" si="8"/>
        <v>0</v>
      </c>
      <c r="I15" s="172">
        <f t="shared" si="8"/>
        <v>0</v>
      </c>
      <c r="J15" s="172">
        <f t="shared" si="8"/>
        <v>0</v>
      </c>
      <c r="K15" s="172">
        <f t="shared" si="8"/>
        <v>0</v>
      </c>
      <c r="L15" s="172">
        <f t="shared" si="8"/>
        <v>0</v>
      </c>
      <c r="M15" s="172">
        <f t="shared" si="8"/>
        <v>0</v>
      </c>
      <c r="N15" s="172">
        <f t="shared" si="8"/>
        <v>0</v>
      </c>
      <c r="O15" s="172">
        <f t="shared" si="8"/>
        <v>0</v>
      </c>
      <c r="P15" s="208">
        <f t="shared" si="8"/>
        <v>0</v>
      </c>
      <c r="Q15" s="175" t="str">
        <f>IF(ISERROR(P15/F15),"",P15/F15)</f>
        <v/>
      </c>
      <c r="R15" s="206">
        <f>SUM(R9:R14)</f>
        <v>0</v>
      </c>
      <c r="S15" s="232"/>
    </row>
    <row r="16" spans="1:19" ht="16" thickBot="1">
      <c r="A16" s="245" t="s">
        <v>88</v>
      </c>
      <c r="B16" s="246"/>
      <c r="C16" s="246"/>
      <c r="D16" s="246"/>
      <c r="E16" s="246"/>
      <c r="F16" s="246"/>
      <c r="G16" s="246"/>
      <c r="H16" s="246"/>
      <c r="I16" s="246"/>
      <c r="J16" s="246"/>
      <c r="K16" s="246"/>
      <c r="L16" s="246"/>
      <c r="M16" s="246"/>
      <c r="N16" s="246"/>
      <c r="O16" s="246"/>
      <c r="P16" s="246"/>
      <c r="Q16" s="246"/>
      <c r="R16" s="246"/>
      <c r="S16" s="248"/>
    </row>
    <row r="17" spans="1:19">
      <c r="A17" s="148" t="s">
        <v>23</v>
      </c>
      <c r="B17" s="149" t="s">
        <v>54</v>
      </c>
      <c r="C17" s="83"/>
      <c r="D17" s="185" t="s">
        <v>196</v>
      </c>
      <c r="E17" s="186" t="s">
        <v>186</v>
      </c>
      <c r="F17" s="87"/>
      <c r="G17" s="89"/>
      <c r="H17" s="84"/>
      <c r="I17" s="84"/>
      <c r="J17" s="84"/>
      <c r="K17" s="84"/>
      <c r="L17" s="84"/>
      <c r="M17" s="84"/>
      <c r="N17" s="84"/>
      <c r="O17" s="84"/>
      <c r="P17" s="88"/>
      <c r="Q17" s="86"/>
      <c r="R17" s="84"/>
      <c r="S17" s="230"/>
    </row>
    <row r="18" spans="1:19">
      <c r="A18" s="67"/>
      <c r="B18" s="151"/>
      <c r="C18" s="83"/>
      <c r="D18" s="90">
        <v>0</v>
      </c>
      <c r="E18" s="153">
        <v>0</v>
      </c>
      <c r="F18" s="146">
        <f>D18*E18</f>
        <v>0</v>
      </c>
      <c r="G18" s="202">
        <f>F18*$G$5</f>
        <v>0</v>
      </c>
      <c r="H18" s="203">
        <f>F18*$H$5</f>
        <v>0</v>
      </c>
      <c r="I18" s="203">
        <f>F18*$I$5</f>
        <v>0</v>
      </c>
      <c r="J18" s="203">
        <f>F18*$J$5</f>
        <v>0</v>
      </c>
      <c r="K18" s="203">
        <f>E18*$K$5</f>
        <v>0</v>
      </c>
      <c r="L18" s="203">
        <f>F18*$L$5</f>
        <v>0</v>
      </c>
      <c r="M18" s="203">
        <f>$M$5*E18</f>
        <v>0</v>
      </c>
      <c r="N18" s="203">
        <f>E18*$N$5</f>
        <v>0</v>
      </c>
      <c r="O18" s="203">
        <v>0</v>
      </c>
      <c r="P18" s="205">
        <f>SUM(G18:O18)</f>
        <v>0</v>
      </c>
      <c r="Q18" s="85" t="str">
        <f>IF(ISERROR(P18/F18),"",P18/F18)</f>
        <v/>
      </c>
      <c r="R18" s="210">
        <f>P18+F18</f>
        <v>0</v>
      </c>
      <c r="S18" s="231"/>
    </row>
    <row r="19" spans="1:19">
      <c r="A19" s="67"/>
      <c r="B19" s="151"/>
      <c r="C19" s="83"/>
      <c r="D19" s="90">
        <v>0</v>
      </c>
      <c r="E19" s="153">
        <v>0</v>
      </c>
      <c r="F19" s="146">
        <f t="shared" ref="F19:F20" si="9">D19*E19</f>
        <v>0</v>
      </c>
      <c r="G19" s="202">
        <f>F19*$G$5</f>
        <v>0</v>
      </c>
      <c r="H19" s="203">
        <f t="shared" ref="H19:H20" si="10">F19*$H$5</f>
        <v>0</v>
      </c>
      <c r="I19" s="203">
        <f t="shared" ref="I19:I20" si="11">F19*$I$5</f>
        <v>0</v>
      </c>
      <c r="J19" s="203">
        <f t="shared" ref="J19:J20" si="12">F19*$J$5</f>
        <v>0</v>
      </c>
      <c r="K19" s="203">
        <f t="shared" ref="K19:K20" si="13">E19*$K$5</f>
        <v>0</v>
      </c>
      <c r="L19" s="203">
        <f t="shared" ref="L19:L20" si="14">F19*$L$5</f>
        <v>0</v>
      </c>
      <c r="M19" s="203">
        <f t="shared" ref="M19:M20" si="15">$M$5*E19</f>
        <v>0</v>
      </c>
      <c r="N19" s="203">
        <f t="shared" ref="N19:N20" si="16">E19*$N$5</f>
        <v>0</v>
      </c>
      <c r="O19" s="203">
        <v>0</v>
      </c>
      <c r="P19" s="205">
        <f t="shared" ref="P19:P20" si="17">SUM(G19:O19)</f>
        <v>0</v>
      </c>
      <c r="Q19" s="85" t="str">
        <f>IF(ISERROR(P19/F19),"",P19/F19)</f>
        <v/>
      </c>
      <c r="R19" s="210">
        <f>P19+F19</f>
        <v>0</v>
      </c>
      <c r="S19" s="231"/>
    </row>
    <row r="20" spans="1:19">
      <c r="A20" s="67"/>
      <c r="B20" s="63"/>
      <c r="C20" s="83"/>
      <c r="D20" s="90">
        <v>0</v>
      </c>
      <c r="E20" s="153">
        <v>0</v>
      </c>
      <c r="F20" s="146">
        <f t="shared" si="9"/>
        <v>0</v>
      </c>
      <c r="G20" s="202">
        <f>F20*$G$5</f>
        <v>0</v>
      </c>
      <c r="H20" s="203">
        <f t="shared" si="10"/>
        <v>0</v>
      </c>
      <c r="I20" s="203">
        <f t="shared" si="11"/>
        <v>0</v>
      </c>
      <c r="J20" s="203">
        <f t="shared" si="12"/>
        <v>0</v>
      </c>
      <c r="K20" s="203">
        <f t="shared" si="13"/>
        <v>0</v>
      </c>
      <c r="L20" s="203">
        <f t="shared" si="14"/>
        <v>0</v>
      </c>
      <c r="M20" s="203">
        <f t="shared" si="15"/>
        <v>0</v>
      </c>
      <c r="N20" s="203">
        <f t="shared" si="16"/>
        <v>0</v>
      </c>
      <c r="O20" s="203">
        <v>0</v>
      </c>
      <c r="P20" s="205">
        <f t="shared" si="17"/>
        <v>0</v>
      </c>
      <c r="Q20" s="85" t="str">
        <f>IF(ISERROR(P20/F20),"",P20/F20)</f>
        <v/>
      </c>
      <c r="R20" s="210">
        <f>P20+F20</f>
        <v>0</v>
      </c>
      <c r="S20" s="231"/>
    </row>
    <row r="21" spans="1:19" ht="15" thickBot="1">
      <c r="A21" s="167" t="s">
        <v>47</v>
      </c>
      <c r="B21" s="176"/>
      <c r="C21" s="177"/>
      <c r="D21" s="178"/>
      <c r="E21" s="179"/>
      <c r="F21" s="188">
        <f t="shared" ref="F21:P21" si="18">SUM(F17:F20)</f>
        <v>0</v>
      </c>
      <c r="G21" s="180">
        <f t="shared" si="18"/>
        <v>0</v>
      </c>
      <c r="H21" s="180">
        <f t="shared" si="18"/>
        <v>0</v>
      </c>
      <c r="I21" s="180">
        <f t="shared" si="18"/>
        <v>0</v>
      </c>
      <c r="J21" s="180">
        <f t="shared" si="18"/>
        <v>0</v>
      </c>
      <c r="K21" s="180">
        <f t="shared" si="18"/>
        <v>0</v>
      </c>
      <c r="L21" s="180">
        <f t="shared" si="18"/>
        <v>0</v>
      </c>
      <c r="M21" s="180">
        <f t="shared" si="18"/>
        <v>0</v>
      </c>
      <c r="N21" s="180">
        <f t="shared" si="18"/>
        <v>0</v>
      </c>
      <c r="O21" s="180">
        <f t="shared" si="18"/>
        <v>0</v>
      </c>
      <c r="P21" s="207">
        <f t="shared" si="18"/>
        <v>0</v>
      </c>
      <c r="Q21" s="175" t="str">
        <f>IF(ISERROR(P21/F21),"",P21/F21)</f>
        <v/>
      </c>
      <c r="R21" s="206">
        <f>SUM(R18:R20)</f>
        <v>0</v>
      </c>
      <c r="S21" s="233"/>
    </row>
    <row r="22" spans="1:19" ht="16" thickBot="1">
      <c r="A22" s="245" t="s">
        <v>188</v>
      </c>
      <c r="B22" s="246"/>
      <c r="C22" s="246"/>
      <c r="D22" s="246"/>
      <c r="E22" s="246"/>
      <c r="F22" s="246"/>
      <c r="G22" s="246"/>
      <c r="H22" s="246"/>
      <c r="I22" s="246"/>
      <c r="J22" s="246"/>
      <c r="K22" s="246"/>
      <c r="L22" s="246"/>
      <c r="M22" s="246"/>
      <c r="N22" s="246"/>
      <c r="O22" s="246"/>
      <c r="P22" s="246"/>
      <c r="Q22" s="246"/>
      <c r="R22" s="246"/>
      <c r="S22" s="248"/>
    </row>
    <row r="23" spans="1:19">
      <c r="A23" s="148" t="s">
        <v>23</v>
      </c>
      <c r="B23" s="149" t="s">
        <v>54</v>
      </c>
      <c r="C23" s="64"/>
      <c r="D23" s="145" t="s">
        <v>185</v>
      </c>
      <c r="E23" s="65" t="s">
        <v>184</v>
      </c>
      <c r="F23" s="79"/>
      <c r="G23" s="192"/>
      <c r="H23" s="193"/>
      <c r="I23" s="193"/>
      <c r="J23" s="193"/>
      <c r="K23" s="193"/>
      <c r="L23" s="194"/>
      <c r="M23" s="193"/>
      <c r="N23" s="193"/>
      <c r="O23" s="193"/>
      <c r="P23" s="78"/>
      <c r="Q23" s="86"/>
      <c r="R23" s="84"/>
      <c r="S23" s="230"/>
    </row>
    <row r="24" spans="1:19">
      <c r="A24" s="67"/>
      <c r="B24" s="151"/>
      <c r="C24" s="83"/>
      <c r="D24" s="90">
        <f>(D10/9)/22</f>
        <v>0</v>
      </c>
      <c r="E24" s="83">
        <v>0</v>
      </c>
      <c r="F24" s="146">
        <f>D24*E24</f>
        <v>0</v>
      </c>
      <c r="G24" s="190"/>
      <c r="H24" s="191"/>
      <c r="I24" s="191"/>
      <c r="J24" s="191"/>
      <c r="K24" s="191"/>
      <c r="L24" s="203">
        <f>F24*0.0145</f>
        <v>0</v>
      </c>
      <c r="M24" s="191"/>
      <c r="N24" s="191"/>
      <c r="O24" s="191"/>
      <c r="P24" s="205">
        <f>L24</f>
        <v>0</v>
      </c>
      <c r="Q24" s="85" t="str">
        <f>IF(ISERROR(P24/F24),"",P24/F24)</f>
        <v/>
      </c>
      <c r="R24" s="210">
        <f>P24+F24</f>
        <v>0</v>
      </c>
      <c r="S24" s="231"/>
    </row>
    <row r="25" spans="1:19">
      <c r="A25" s="67"/>
      <c r="B25" s="151"/>
      <c r="C25" s="83"/>
      <c r="D25" s="90">
        <f t="shared" ref="D25:D26" si="19">(D11/9)/22</f>
        <v>0</v>
      </c>
      <c r="E25" s="83">
        <v>0</v>
      </c>
      <c r="F25" s="146">
        <f t="shared" ref="F25:F26" si="20">D25*E25</f>
        <v>0</v>
      </c>
      <c r="G25" s="190"/>
      <c r="H25" s="191"/>
      <c r="I25" s="191"/>
      <c r="J25" s="191"/>
      <c r="K25" s="191"/>
      <c r="L25" s="203">
        <f t="shared" ref="L25:L26" si="21">F25*0.0145</f>
        <v>0</v>
      </c>
      <c r="M25" s="191"/>
      <c r="N25" s="191"/>
      <c r="O25" s="191"/>
      <c r="P25" s="205">
        <f t="shared" ref="P25:P26" si="22">L25</f>
        <v>0</v>
      </c>
      <c r="Q25" s="85" t="str">
        <f>IF(ISERROR(P25/F25),"",P25/F25)</f>
        <v/>
      </c>
      <c r="R25" s="210">
        <f>P25+F25</f>
        <v>0</v>
      </c>
      <c r="S25" s="231"/>
    </row>
    <row r="26" spans="1:19">
      <c r="A26" s="67"/>
      <c r="B26" s="151"/>
      <c r="C26" s="83"/>
      <c r="D26" s="90">
        <f t="shared" si="19"/>
        <v>0</v>
      </c>
      <c r="E26" s="83">
        <v>0</v>
      </c>
      <c r="F26" s="146">
        <f t="shared" si="20"/>
        <v>0</v>
      </c>
      <c r="G26" s="190"/>
      <c r="H26" s="191"/>
      <c r="I26" s="191"/>
      <c r="J26" s="191"/>
      <c r="K26" s="191"/>
      <c r="L26" s="203">
        <f t="shared" si="21"/>
        <v>0</v>
      </c>
      <c r="M26" s="191"/>
      <c r="N26" s="191"/>
      <c r="O26" s="191"/>
      <c r="P26" s="205">
        <f t="shared" si="22"/>
        <v>0</v>
      </c>
      <c r="Q26" s="85" t="str">
        <f>IF(ISERROR(P26/F26),"",P26/F26)</f>
        <v/>
      </c>
      <c r="R26" s="210">
        <f>P26+F26</f>
        <v>0</v>
      </c>
      <c r="S26" s="231"/>
    </row>
    <row r="27" spans="1:19" ht="15" thickBot="1">
      <c r="A27" s="181" t="s">
        <v>35</v>
      </c>
      <c r="B27" s="182"/>
      <c r="C27" s="169"/>
      <c r="D27" s="170"/>
      <c r="E27" s="183"/>
      <c r="F27" s="187">
        <f t="shared" ref="F27:L27" si="23">SUM(F23:F26)</f>
        <v>0</v>
      </c>
      <c r="G27" s="174"/>
      <c r="H27" s="184"/>
      <c r="I27" s="184"/>
      <c r="J27" s="184"/>
      <c r="K27" s="184"/>
      <c r="L27" s="170">
        <f t="shared" si="23"/>
        <v>0</v>
      </c>
      <c r="M27" s="184"/>
      <c r="N27" s="184"/>
      <c r="O27" s="184"/>
      <c r="P27" s="206">
        <f>SUM(P24:P26)</f>
        <v>0</v>
      </c>
      <c r="Q27" s="175" t="str">
        <f>IF(ISERROR(P27/F27),"",P27/F27)</f>
        <v/>
      </c>
      <c r="R27" s="206">
        <f>SUM(R23:R26)</f>
        <v>0</v>
      </c>
      <c r="S27" s="234"/>
    </row>
    <row r="28" spans="1:19" ht="16" thickBot="1">
      <c r="A28" s="242" t="s">
        <v>36</v>
      </c>
      <c r="B28" s="243"/>
      <c r="C28" s="243"/>
      <c r="D28" s="243"/>
      <c r="E28" s="243"/>
      <c r="F28" s="243"/>
      <c r="G28" s="243"/>
      <c r="H28" s="243"/>
      <c r="I28" s="243"/>
      <c r="J28" s="243"/>
      <c r="K28" s="243"/>
      <c r="L28" s="243"/>
      <c r="M28" s="243"/>
      <c r="N28" s="243"/>
      <c r="O28" s="243"/>
      <c r="P28" s="243"/>
      <c r="Q28" s="243"/>
      <c r="R28" s="243"/>
      <c r="S28" s="244"/>
    </row>
    <row r="29" spans="1:19">
      <c r="A29" s="249"/>
      <c r="B29" s="250"/>
      <c r="C29" s="154" t="s">
        <v>194</v>
      </c>
      <c r="D29" s="155" t="s">
        <v>189</v>
      </c>
      <c r="E29" s="156" t="s">
        <v>190</v>
      </c>
      <c r="F29" s="197"/>
      <c r="G29" s="195"/>
      <c r="H29" s="195"/>
      <c r="I29" s="195"/>
      <c r="J29" s="195"/>
      <c r="K29" s="195"/>
      <c r="L29" s="63"/>
      <c r="M29" s="195"/>
      <c r="N29" s="195"/>
      <c r="O29" s="195"/>
      <c r="P29" s="88"/>
      <c r="Q29" s="63"/>
      <c r="R29" s="63"/>
      <c r="S29" s="230"/>
    </row>
    <row r="30" spans="1:19">
      <c r="A30" s="249"/>
      <c r="B30" s="250"/>
      <c r="C30" s="160">
        <v>0</v>
      </c>
      <c r="D30" s="159">
        <v>0</v>
      </c>
      <c r="E30" s="154">
        <v>0</v>
      </c>
      <c r="F30" s="146">
        <f>C30*D30*E30</f>
        <v>0</v>
      </c>
      <c r="G30" s="200"/>
      <c r="H30" s="200"/>
      <c r="I30" s="200"/>
      <c r="J30" s="200"/>
      <c r="K30" s="200"/>
      <c r="L30" s="203">
        <f>F30*0.0145</f>
        <v>0</v>
      </c>
      <c r="M30" s="200"/>
      <c r="N30" s="200"/>
      <c r="O30" s="200"/>
      <c r="P30" s="205">
        <f t="shared" ref="P30:P32" si="24">L30</f>
        <v>0</v>
      </c>
      <c r="Q30" s="85" t="str">
        <f>IF(ISERROR(P30/F30),"",P30/F30)</f>
        <v/>
      </c>
      <c r="R30" s="210">
        <f>SUM(P30+F30)</f>
        <v>0</v>
      </c>
      <c r="S30" s="231"/>
    </row>
    <row r="31" spans="1:19">
      <c r="A31" s="249"/>
      <c r="B31" s="250"/>
      <c r="C31" s="160">
        <v>0</v>
      </c>
      <c r="D31" s="159">
        <v>0</v>
      </c>
      <c r="E31" s="154">
        <v>0</v>
      </c>
      <c r="F31" s="146">
        <v>0</v>
      </c>
      <c r="G31" s="200"/>
      <c r="H31" s="200"/>
      <c r="I31" s="200"/>
      <c r="J31" s="200"/>
      <c r="K31" s="200"/>
      <c r="L31" s="203">
        <v>0</v>
      </c>
      <c r="M31" s="200"/>
      <c r="N31" s="200"/>
      <c r="O31" s="200"/>
      <c r="P31" s="205">
        <f t="shared" si="24"/>
        <v>0</v>
      </c>
      <c r="Q31" s="85" t="str">
        <f t="shared" ref="Q31:Q32" si="25">IF(ISERROR(P31/F31),"",P31/F31)</f>
        <v/>
      </c>
      <c r="R31" s="210">
        <f t="shared" ref="R31:R32" si="26">SUM(P31+F31)</f>
        <v>0</v>
      </c>
      <c r="S31" s="231"/>
    </row>
    <row r="32" spans="1:19" ht="15" thickBot="1">
      <c r="A32" s="251"/>
      <c r="B32" s="252"/>
      <c r="C32" s="161">
        <v>0</v>
      </c>
      <c r="D32" s="158">
        <v>0</v>
      </c>
      <c r="E32" s="157">
        <v>0</v>
      </c>
      <c r="F32" s="199">
        <v>0</v>
      </c>
      <c r="G32" s="201"/>
      <c r="H32" s="201"/>
      <c r="I32" s="201"/>
      <c r="J32" s="201"/>
      <c r="K32" s="201"/>
      <c r="L32" s="204">
        <v>0</v>
      </c>
      <c r="M32" s="201"/>
      <c r="N32" s="201"/>
      <c r="O32" s="201"/>
      <c r="P32" s="205">
        <f t="shared" si="24"/>
        <v>0</v>
      </c>
      <c r="Q32" s="85" t="str">
        <f t="shared" si="25"/>
        <v/>
      </c>
      <c r="R32" s="210">
        <f t="shared" si="26"/>
        <v>0</v>
      </c>
      <c r="S32" s="236"/>
    </row>
    <row r="33" spans="1:19" ht="16.5" thickTop="1" thickBot="1">
      <c r="A33" s="240" t="s">
        <v>195</v>
      </c>
      <c r="B33" s="241"/>
      <c r="C33" s="162"/>
      <c r="D33" s="163"/>
      <c r="E33" s="164"/>
      <c r="F33" s="198">
        <f>SUM(F30:F32)</f>
        <v>0</v>
      </c>
      <c r="G33" s="196"/>
      <c r="H33" s="196"/>
      <c r="I33" s="196"/>
      <c r="J33" s="196"/>
      <c r="K33" s="196"/>
      <c r="L33" s="212">
        <f>SUM(L30:L32)</f>
        <v>0</v>
      </c>
      <c r="M33" s="196"/>
      <c r="N33" s="196"/>
      <c r="O33" s="196"/>
      <c r="P33" s="209"/>
      <c r="Q33" s="165"/>
      <c r="R33" s="211"/>
      <c r="S33" s="232"/>
    </row>
    <row r="34" spans="1:19" ht="15.5" thickTop="1" thickBot="1">
      <c r="A34" s="213" t="s">
        <v>37</v>
      </c>
      <c r="B34" s="214"/>
      <c r="C34" s="215"/>
      <c r="D34" s="216"/>
      <c r="E34" s="217"/>
      <c r="F34" s="218">
        <f>SUM(F15+F21+F27+F33)</f>
        <v>0</v>
      </c>
      <c r="G34" s="219">
        <f>SUM(G15,G21)</f>
        <v>0</v>
      </c>
      <c r="H34" s="219">
        <f>SUM(H15,H21)</f>
        <v>0</v>
      </c>
      <c r="I34" s="219">
        <f>SUM(I15,I21)</f>
        <v>0</v>
      </c>
      <c r="J34" s="219">
        <f>SUM(J15,J21)</f>
        <v>0</v>
      </c>
      <c r="K34" s="219">
        <f>SUM(K15,K21)</f>
        <v>0</v>
      </c>
      <c r="L34" s="220">
        <f>SUM(L15,L21,L27,L33)</f>
        <v>0</v>
      </c>
      <c r="M34" s="219">
        <f>SUM(M15,M21)</f>
        <v>0</v>
      </c>
      <c r="N34" s="219">
        <f>SUM(N15,N21)</f>
        <v>0</v>
      </c>
      <c r="O34" s="219">
        <f>SUM(O15,O21)</f>
        <v>0</v>
      </c>
      <c r="P34" s="219">
        <f>SUM(G34:O34)</f>
        <v>0</v>
      </c>
      <c r="Q34" s="221" t="str">
        <f>IF(ISERROR(P34/F34),"",P34/F34)</f>
        <v/>
      </c>
      <c r="R34" s="222">
        <f>SUM(F34,P34)</f>
        <v>0</v>
      </c>
      <c r="S34" s="235"/>
    </row>
    <row r="35" spans="1:19" ht="15" thickTop="1"/>
  </sheetData>
  <mergeCells count="12">
    <mergeCell ref="Q4:Q7"/>
    <mergeCell ref="R4:R7"/>
    <mergeCell ref="A33:B33"/>
    <mergeCell ref="A4:E7"/>
    <mergeCell ref="F4:F7"/>
    <mergeCell ref="G4:O4"/>
    <mergeCell ref="P4:P7"/>
    <mergeCell ref="A8:S8"/>
    <mergeCell ref="A16:S16"/>
    <mergeCell ref="A22:S22"/>
    <mergeCell ref="A28:S28"/>
    <mergeCell ref="A29:B3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zoomScale="80" zoomScaleNormal="80" workbookViewId="0">
      <selection activeCell="C40" sqref="C40"/>
    </sheetView>
  </sheetViews>
  <sheetFormatPr defaultRowHeight="14.5"/>
  <cols>
    <col min="1" max="1" width="44.453125" customWidth="1"/>
    <col min="2" max="2" width="17.1796875" bestFit="1" customWidth="1"/>
    <col min="3" max="3" width="12.81640625" bestFit="1" customWidth="1"/>
    <col min="4" max="4" width="14.54296875" customWidth="1"/>
    <col min="5" max="5" width="12.453125" bestFit="1" customWidth="1"/>
    <col min="6" max="6" width="16.1796875" customWidth="1"/>
    <col min="7" max="7" width="13.1796875" bestFit="1" customWidth="1"/>
    <col min="8" max="8" width="11.453125" bestFit="1" customWidth="1"/>
    <col min="9" max="10" width="13.1796875" bestFit="1" customWidth="1"/>
    <col min="11" max="11" width="8.81640625" bestFit="1" customWidth="1"/>
    <col min="12" max="12" width="11.453125" bestFit="1" customWidth="1"/>
    <col min="16" max="16" width="14.54296875" customWidth="1"/>
    <col min="18" max="18" width="14.54296875" customWidth="1"/>
  </cols>
  <sheetData>
    <row r="1" spans="1:19" ht="17.5">
      <c r="A1" s="54" t="s">
        <v>191</v>
      </c>
      <c r="B1" s="54"/>
      <c r="C1" s="54"/>
      <c r="D1" s="54"/>
      <c r="E1" s="54"/>
      <c r="F1" s="54"/>
      <c r="G1" s="54"/>
      <c r="H1" s="55"/>
      <c r="I1" s="55"/>
      <c r="J1" s="55"/>
      <c r="K1" s="55"/>
      <c r="L1" s="55"/>
      <c r="M1" s="54"/>
      <c r="N1" s="54"/>
      <c r="O1" s="54"/>
      <c r="P1" s="54"/>
      <c r="Q1" s="54"/>
      <c r="R1" s="54"/>
      <c r="S1" s="54"/>
    </row>
    <row r="2" spans="1:19" ht="15.5">
      <c r="A2" s="57" t="s">
        <v>192</v>
      </c>
      <c r="B2" s="57" t="s">
        <v>193</v>
      </c>
      <c r="C2" s="57" t="s">
        <v>21</v>
      </c>
      <c r="D2" s="56"/>
      <c r="E2" s="56"/>
      <c r="F2" s="55"/>
      <c r="G2" s="55"/>
      <c r="H2" s="55"/>
      <c r="I2" s="55"/>
      <c r="J2" s="55"/>
      <c r="K2" s="62"/>
      <c r="L2" s="58"/>
      <c r="M2" s="58"/>
      <c r="N2" s="58"/>
      <c r="O2" s="58"/>
      <c r="P2" s="58"/>
      <c r="Q2" s="55"/>
      <c r="R2" s="55"/>
      <c r="S2" s="55"/>
    </row>
    <row r="3" spans="1:19" ht="15" thickBot="1">
      <c r="A3" s="55"/>
      <c r="B3" s="55"/>
      <c r="C3" s="59"/>
      <c r="D3" s="60"/>
      <c r="E3" s="55"/>
      <c r="F3" s="60"/>
      <c r="G3" s="55"/>
      <c r="H3" s="61"/>
      <c r="I3" s="61"/>
      <c r="J3" s="61"/>
      <c r="K3" s="61"/>
      <c r="L3" s="61"/>
      <c r="M3" s="61"/>
      <c r="N3" s="61"/>
      <c r="O3" s="61"/>
      <c r="P3" s="61"/>
      <c r="Q3" s="61"/>
      <c r="R3" s="55"/>
      <c r="S3" s="55"/>
    </row>
    <row r="4" spans="1:19">
      <c r="A4" s="260"/>
      <c r="B4" s="261"/>
      <c r="C4" s="261"/>
      <c r="D4" s="261"/>
      <c r="E4" s="262"/>
      <c r="F4" s="257" t="s">
        <v>200</v>
      </c>
      <c r="G4" s="256" t="s">
        <v>58</v>
      </c>
      <c r="H4" s="256"/>
      <c r="I4" s="256"/>
      <c r="J4" s="256"/>
      <c r="K4" s="256"/>
      <c r="L4" s="256"/>
      <c r="M4" s="256"/>
      <c r="N4" s="256"/>
      <c r="O4" s="256"/>
      <c r="P4" s="269" t="s">
        <v>202</v>
      </c>
      <c r="Q4" s="272" t="s">
        <v>203</v>
      </c>
      <c r="R4" s="253" t="s">
        <v>204</v>
      </c>
      <c r="S4" s="223"/>
    </row>
    <row r="5" spans="1:19">
      <c r="A5" s="263"/>
      <c r="B5" s="264"/>
      <c r="C5" s="264"/>
      <c r="D5" s="264"/>
      <c r="E5" s="265"/>
      <c r="F5" s="258"/>
      <c r="G5" s="224">
        <v>6.2E-2</v>
      </c>
      <c r="H5" s="224">
        <v>1.7000000000000001E-2</v>
      </c>
      <c r="I5" s="238">
        <v>0.22</v>
      </c>
      <c r="J5" s="237">
        <v>0.32</v>
      </c>
      <c r="K5" s="225">
        <v>7.5</v>
      </c>
      <c r="L5" s="224">
        <v>1.4500000000000001E-2</v>
      </c>
      <c r="M5" s="225">
        <v>7.47</v>
      </c>
      <c r="N5" s="225">
        <v>4.71</v>
      </c>
      <c r="O5" s="226" t="s">
        <v>22</v>
      </c>
      <c r="P5" s="270"/>
      <c r="Q5" s="273"/>
      <c r="R5" s="254"/>
      <c r="S5" s="227"/>
    </row>
    <row r="6" spans="1:19">
      <c r="A6" s="263"/>
      <c r="B6" s="264"/>
      <c r="C6" s="264"/>
      <c r="D6" s="264"/>
      <c r="E6" s="265"/>
      <c r="F6" s="258"/>
      <c r="G6" s="226" t="s">
        <v>24</v>
      </c>
      <c r="H6" s="226" t="s">
        <v>25</v>
      </c>
      <c r="I6" s="226" t="s">
        <v>26</v>
      </c>
      <c r="J6" s="226" t="s">
        <v>27</v>
      </c>
      <c r="K6" s="226" t="s">
        <v>28</v>
      </c>
      <c r="L6" s="226" t="s">
        <v>29</v>
      </c>
      <c r="M6" s="226" t="s">
        <v>30</v>
      </c>
      <c r="N6" s="226" t="s">
        <v>31</v>
      </c>
      <c r="O6" s="226" t="s">
        <v>32</v>
      </c>
      <c r="P6" s="270"/>
      <c r="Q6" s="273"/>
      <c r="R6" s="254"/>
      <c r="S6" s="227" t="s">
        <v>33</v>
      </c>
    </row>
    <row r="7" spans="1:19" ht="15" thickBot="1">
      <c r="A7" s="266"/>
      <c r="B7" s="267"/>
      <c r="C7" s="267"/>
      <c r="D7" s="267"/>
      <c r="E7" s="268"/>
      <c r="F7" s="259"/>
      <c r="G7" s="228">
        <v>603001</v>
      </c>
      <c r="H7" s="228">
        <v>603003</v>
      </c>
      <c r="I7" s="228">
        <v>603004</v>
      </c>
      <c r="J7" s="228">
        <v>603005</v>
      </c>
      <c r="K7" s="228">
        <v>603011</v>
      </c>
      <c r="L7" s="228">
        <v>603012</v>
      </c>
      <c r="M7" s="228">
        <v>603013</v>
      </c>
      <c r="N7" s="228">
        <v>603014</v>
      </c>
      <c r="O7" s="228">
        <v>603015</v>
      </c>
      <c r="P7" s="271"/>
      <c r="Q7" s="274"/>
      <c r="R7" s="255"/>
      <c r="S7" s="229"/>
    </row>
    <row r="8" spans="1:19" ht="16" thickBot="1">
      <c r="A8" s="245" t="s">
        <v>197</v>
      </c>
      <c r="B8" s="246"/>
      <c r="C8" s="246"/>
      <c r="D8" s="246"/>
      <c r="E8" s="246"/>
      <c r="F8" s="246"/>
      <c r="G8" s="246"/>
      <c r="H8" s="246"/>
      <c r="I8" s="246"/>
      <c r="J8" s="246"/>
      <c r="K8" s="246"/>
      <c r="L8" s="246"/>
      <c r="M8" s="246"/>
      <c r="N8" s="246"/>
      <c r="O8" s="246"/>
      <c r="P8" s="246"/>
      <c r="Q8" s="246"/>
      <c r="R8" s="246"/>
      <c r="S8" s="247"/>
    </row>
    <row r="9" spans="1:19">
      <c r="A9" s="148" t="s">
        <v>23</v>
      </c>
      <c r="B9" s="149" t="s">
        <v>54</v>
      </c>
      <c r="C9" s="147" t="s">
        <v>187</v>
      </c>
      <c r="D9" s="185" t="s">
        <v>196</v>
      </c>
      <c r="E9" s="186" t="s">
        <v>186</v>
      </c>
      <c r="F9" s="79"/>
      <c r="G9" s="73"/>
      <c r="H9" s="73"/>
      <c r="I9" s="73"/>
      <c r="J9" s="73"/>
      <c r="K9" s="73"/>
      <c r="L9" s="73"/>
      <c r="M9" s="73"/>
      <c r="N9" s="73"/>
      <c r="O9" s="82"/>
      <c r="P9" s="88"/>
      <c r="Q9" s="86"/>
      <c r="R9" s="84"/>
      <c r="S9" s="230"/>
    </row>
    <row r="10" spans="1:19">
      <c r="A10" s="150" t="s">
        <v>198</v>
      </c>
      <c r="B10" s="151"/>
      <c r="C10" s="81">
        <v>0</v>
      </c>
      <c r="D10" s="80">
        <v>0</v>
      </c>
      <c r="E10" s="152">
        <f>C10/30</f>
        <v>0</v>
      </c>
      <c r="F10" s="146">
        <f>D10*E10</f>
        <v>0</v>
      </c>
      <c r="G10" s="202">
        <f>F10*0.062</f>
        <v>0</v>
      </c>
      <c r="H10" s="203">
        <f>F10*$H$5</f>
        <v>0</v>
      </c>
      <c r="I10" s="203">
        <f>F10*$I$5</f>
        <v>0</v>
      </c>
      <c r="J10" s="203">
        <f>F10*$J$5</f>
        <v>0</v>
      </c>
      <c r="K10" s="203">
        <f>$K$5*E10</f>
        <v>0</v>
      </c>
      <c r="L10" s="203">
        <f>F10*0.0145</f>
        <v>0</v>
      </c>
      <c r="M10" s="203">
        <f>$M$5*E10</f>
        <v>0</v>
      </c>
      <c r="N10" s="203">
        <f>$N$5*E10</f>
        <v>0</v>
      </c>
      <c r="O10" s="203">
        <v>0</v>
      </c>
      <c r="P10" s="205">
        <f>(G10+H10+I10+J10+K10+L10+M10+N10)</f>
        <v>0</v>
      </c>
      <c r="Q10" s="85" t="str">
        <f>IF(ISERROR(P10/F10),"",P10/F10)</f>
        <v/>
      </c>
      <c r="R10" s="210">
        <f>P10+F10</f>
        <v>0</v>
      </c>
      <c r="S10" s="231"/>
    </row>
    <row r="11" spans="1:19">
      <c r="A11" s="150" t="s">
        <v>199</v>
      </c>
      <c r="B11" s="151"/>
      <c r="C11" s="81">
        <v>0</v>
      </c>
      <c r="D11" s="80">
        <v>0</v>
      </c>
      <c r="E11" s="152">
        <v>0</v>
      </c>
      <c r="F11" s="146">
        <f t="shared" ref="F11:F12" si="0">D11*E11</f>
        <v>0</v>
      </c>
      <c r="G11" s="202">
        <f t="shared" ref="G11:G12" si="1">F11*0.062</f>
        <v>0</v>
      </c>
      <c r="H11" s="203">
        <f t="shared" ref="H11:H12" si="2">F11*$H$5</f>
        <v>0</v>
      </c>
      <c r="I11" s="203">
        <f t="shared" ref="I11:I12" si="3">F11*$I$5</f>
        <v>0</v>
      </c>
      <c r="J11" s="203">
        <f t="shared" ref="J11:J12" si="4">F11*0.25068</f>
        <v>0</v>
      </c>
      <c r="K11" s="203">
        <f t="shared" ref="K11:K12" si="5">$K$5*E11</f>
        <v>0</v>
      </c>
      <c r="L11" s="203">
        <f t="shared" ref="L11:L12" si="6">F11*0.0145</f>
        <v>0</v>
      </c>
      <c r="M11" s="203">
        <v>0</v>
      </c>
      <c r="N11" s="203">
        <v>0</v>
      </c>
      <c r="O11" s="203">
        <v>0</v>
      </c>
      <c r="P11" s="205">
        <f>(G11+H11+I11+J11+K11+L11+M11+N11)</f>
        <v>0</v>
      </c>
      <c r="Q11" s="85" t="str">
        <f t="shared" ref="Q11:Q14" si="7">IF(ISERROR(P11/F11),"",P11/F11)</f>
        <v/>
      </c>
      <c r="R11" s="210">
        <f>P11+F11</f>
        <v>0</v>
      </c>
      <c r="S11" s="231"/>
    </row>
    <row r="12" spans="1:19">
      <c r="A12" s="150" t="s">
        <v>199</v>
      </c>
      <c r="B12" s="151"/>
      <c r="C12" s="81">
        <v>0</v>
      </c>
      <c r="D12" s="80">
        <v>0</v>
      </c>
      <c r="E12" s="152">
        <v>0</v>
      </c>
      <c r="F12" s="146">
        <f t="shared" si="0"/>
        <v>0</v>
      </c>
      <c r="G12" s="202">
        <f t="shared" si="1"/>
        <v>0</v>
      </c>
      <c r="H12" s="203">
        <f t="shared" si="2"/>
        <v>0</v>
      </c>
      <c r="I12" s="203">
        <f t="shared" si="3"/>
        <v>0</v>
      </c>
      <c r="J12" s="203">
        <f t="shared" si="4"/>
        <v>0</v>
      </c>
      <c r="K12" s="203">
        <f t="shared" si="5"/>
        <v>0</v>
      </c>
      <c r="L12" s="203">
        <f t="shared" si="6"/>
        <v>0</v>
      </c>
      <c r="M12" s="203">
        <f>$M$5*C12/15*E12</f>
        <v>0</v>
      </c>
      <c r="N12" s="203">
        <f>$N$5*C12/15*E12</f>
        <v>0</v>
      </c>
      <c r="O12" s="203">
        <v>0</v>
      </c>
      <c r="P12" s="205">
        <f>(G12+H12+I12+J12+K12+L12+M12+N12)</f>
        <v>0</v>
      </c>
      <c r="Q12" s="85" t="str">
        <f t="shared" si="7"/>
        <v/>
      </c>
      <c r="R12" s="210">
        <f>P12+F12</f>
        <v>0</v>
      </c>
      <c r="S12" s="231"/>
    </row>
    <row r="13" spans="1:19">
      <c r="A13" s="150"/>
      <c r="B13" s="151"/>
      <c r="C13" s="81"/>
      <c r="D13" s="80"/>
      <c r="E13" s="152"/>
      <c r="F13" s="146"/>
      <c r="G13" s="202"/>
      <c r="H13" s="203"/>
      <c r="I13" s="203"/>
      <c r="J13" s="203"/>
      <c r="K13" s="203"/>
      <c r="L13" s="203"/>
      <c r="M13" s="203"/>
      <c r="N13" s="203"/>
      <c r="O13" s="203"/>
      <c r="P13" s="205"/>
      <c r="Q13" s="85" t="str">
        <f t="shared" si="7"/>
        <v/>
      </c>
      <c r="R13" s="210"/>
      <c r="S13" s="231"/>
    </row>
    <row r="14" spans="1:19" ht="15" thickBot="1">
      <c r="A14" s="150"/>
      <c r="B14" s="151"/>
      <c r="C14" s="81"/>
      <c r="D14" s="80"/>
      <c r="E14" s="152"/>
      <c r="F14" s="166"/>
      <c r="G14" s="202"/>
      <c r="H14" s="203"/>
      <c r="I14" s="203"/>
      <c r="J14" s="203"/>
      <c r="K14" s="203"/>
      <c r="L14" s="203"/>
      <c r="M14" s="203"/>
      <c r="N14" s="203"/>
      <c r="O14" s="203"/>
      <c r="P14" s="205"/>
      <c r="Q14" s="85" t="str">
        <f t="shared" si="7"/>
        <v/>
      </c>
      <c r="R14" s="210"/>
      <c r="S14" s="231"/>
    </row>
    <row r="15" spans="1:19" ht="15" thickBot="1">
      <c r="A15" s="167" t="s">
        <v>34</v>
      </c>
      <c r="B15" s="168"/>
      <c r="C15" s="169"/>
      <c r="D15" s="170"/>
      <c r="E15" s="171"/>
      <c r="F15" s="189">
        <f t="shared" ref="F15:P15" si="8">SUM(F9:F14)</f>
        <v>0</v>
      </c>
      <c r="G15" s="172">
        <f t="shared" si="8"/>
        <v>0</v>
      </c>
      <c r="H15" s="173">
        <f t="shared" si="8"/>
        <v>0</v>
      </c>
      <c r="I15" s="172">
        <f t="shared" si="8"/>
        <v>0</v>
      </c>
      <c r="J15" s="172">
        <f t="shared" si="8"/>
        <v>0</v>
      </c>
      <c r="K15" s="172">
        <f t="shared" si="8"/>
        <v>0</v>
      </c>
      <c r="L15" s="172">
        <f t="shared" si="8"/>
        <v>0</v>
      </c>
      <c r="M15" s="172">
        <f t="shared" si="8"/>
        <v>0</v>
      </c>
      <c r="N15" s="172">
        <f t="shared" si="8"/>
        <v>0</v>
      </c>
      <c r="O15" s="172">
        <f t="shared" si="8"/>
        <v>0</v>
      </c>
      <c r="P15" s="208">
        <f t="shared" si="8"/>
        <v>0</v>
      </c>
      <c r="Q15" s="175" t="str">
        <f>IF(ISERROR(P15/F15),"",P15/F15)</f>
        <v/>
      </c>
      <c r="R15" s="206">
        <f>SUM(R9:R14)</f>
        <v>0</v>
      </c>
      <c r="S15" s="232"/>
    </row>
    <row r="16" spans="1:19" ht="16" thickBot="1">
      <c r="A16" s="245" t="s">
        <v>88</v>
      </c>
      <c r="B16" s="246"/>
      <c r="C16" s="246"/>
      <c r="D16" s="246"/>
      <c r="E16" s="246"/>
      <c r="F16" s="246"/>
      <c r="G16" s="246"/>
      <c r="H16" s="246"/>
      <c r="I16" s="246"/>
      <c r="J16" s="246"/>
      <c r="K16" s="246"/>
      <c r="L16" s="246"/>
      <c r="M16" s="246"/>
      <c r="N16" s="246"/>
      <c r="O16" s="246"/>
      <c r="P16" s="246"/>
      <c r="Q16" s="246"/>
      <c r="R16" s="246"/>
      <c r="S16" s="248"/>
    </row>
    <row r="17" spans="1:19">
      <c r="A17" s="148" t="s">
        <v>23</v>
      </c>
      <c r="B17" s="149" t="s">
        <v>54</v>
      </c>
      <c r="C17" s="83"/>
      <c r="D17" s="185" t="s">
        <v>196</v>
      </c>
      <c r="E17" s="186" t="s">
        <v>186</v>
      </c>
      <c r="F17" s="87"/>
      <c r="G17" s="89"/>
      <c r="H17" s="84"/>
      <c r="I17" s="84"/>
      <c r="J17" s="84"/>
      <c r="K17" s="84"/>
      <c r="L17" s="84"/>
      <c r="M17" s="84"/>
      <c r="N17" s="84"/>
      <c r="O17" s="84"/>
      <c r="P17" s="88"/>
      <c r="Q17" s="86"/>
      <c r="R17" s="84"/>
      <c r="S17" s="230"/>
    </row>
    <row r="18" spans="1:19">
      <c r="A18" s="67"/>
      <c r="B18" s="151"/>
      <c r="C18" s="83"/>
      <c r="D18" s="90">
        <v>0</v>
      </c>
      <c r="E18" s="153">
        <v>0</v>
      </c>
      <c r="F18" s="146">
        <f>D18*E18</f>
        <v>0</v>
      </c>
      <c r="G18" s="202">
        <f>F18*$G$5</f>
        <v>0</v>
      </c>
      <c r="H18" s="203">
        <f>F18*$H$5</f>
        <v>0</v>
      </c>
      <c r="I18" s="203">
        <f>F18*$I$5</f>
        <v>0</v>
      </c>
      <c r="J18" s="203">
        <f>F18*$J$5</f>
        <v>0</v>
      </c>
      <c r="K18" s="203">
        <f>E18*$K$5</f>
        <v>0</v>
      </c>
      <c r="L18" s="203">
        <f>F18*$L$5</f>
        <v>0</v>
      </c>
      <c r="M18" s="203">
        <f>$M$5*E18</f>
        <v>0</v>
      </c>
      <c r="N18" s="203">
        <f>E18*$N$5</f>
        <v>0</v>
      </c>
      <c r="O18" s="203">
        <v>0</v>
      </c>
      <c r="P18" s="205">
        <f>SUM(G18:O18)</f>
        <v>0</v>
      </c>
      <c r="Q18" s="85" t="str">
        <f>IF(ISERROR(P18/F18),"",P18/F18)</f>
        <v/>
      </c>
      <c r="R18" s="210">
        <f>P18+F18</f>
        <v>0</v>
      </c>
      <c r="S18" s="231"/>
    </row>
    <row r="19" spans="1:19">
      <c r="A19" s="67"/>
      <c r="B19" s="151"/>
      <c r="C19" s="83"/>
      <c r="D19" s="90">
        <v>0</v>
      </c>
      <c r="E19" s="153">
        <v>0</v>
      </c>
      <c r="F19" s="146">
        <f t="shared" ref="F19:F20" si="9">D19*E19</f>
        <v>0</v>
      </c>
      <c r="G19" s="202">
        <f>F19*$G$5</f>
        <v>0</v>
      </c>
      <c r="H19" s="203">
        <f t="shared" ref="H19:H20" si="10">F19*$H$5</f>
        <v>0</v>
      </c>
      <c r="I19" s="203">
        <f t="shared" ref="I19:I20" si="11">F19*$I$5</f>
        <v>0</v>
      </c>
      <c r="J19" s="203">
        <f t="shared" ref="J19:J20" si="12">F19*$J$5</f>
        <v>0</v>
      </c>
      <c r="K19" s="203">
        <f t="shared" ref="K19:K20" si="13">E19*$K$5</f>
        <v>0</v>
      </c>
      <c r="L19" s="203">
        <f t="shared" ref="L19:L20" si="14">F19*$L$5</f>
        <v>0</v>
      </c>
      <c r="M19" s="203">
        <f t="shared" ref="M19:M20" si="15">$M$5*E19</f>
        <v>0</v>
      </c>
      <c r="N19" s="203">
        <f t="shared" ref="N19:N20" si="16">E19*$N$5</f>
        <v>0</v>
      </c>
      <c r="O19" s="203">
        <v>0</v>
      </c>
      <c r="P19" s="205">
        <f t="shared" ref="P19:P20" si="17">SUM(G19:O19)</f>
        <v>0</v>
      </c>
      <c r="Q19" s="85" t="str">
        <f>IF(ISERROR(P19/F19),"",P19/F19)</f>
        <v/>
      </c>
      <c r="R19" s="210">
        <f>P19+F19</f>
        <v>0</v>
      </c>
      <c r="S19" s="231"/>
    </row>
    <row r="20" spans="1:19">
      <c r="A20" s="67"/>
      <c r="B20" s="63"/>
      <c r="C20" s="83"/>
      <c r="D20" s="90">
        <v>0</v>
      </c>
      <c r="E20" s="153">
        <v>0</v>
      </c>
      <c r="F20" s="146">
        <f t="shared" si="9"/>
        <v>0</v>
      </c>
      <c r="G20" s="202">
        <f>F20*$G$5</f>
        <v>0</v>
      </c>
      <c r="H20" s="203">
        <f t="shared" si="10"/>
        <v>0</v>
      </c>
      <c r="I20" s="203">
        <f t="shared" si="11"/>
        <v>0</v>
      </c>
      <c r="J20" s="203">
        <f t="shared" si="12"/>
        <v>0</v>
      </c>
      <c r="K20" s="203">
        <f t="shared" si="13"/>
        <v>0</v>
      </c>
      <c r="L20" s="203">
        <f t="shared" si="14"/>
        <v>0</v>
      </c>
      <c r="M20" s="203">
        <f t="shared" si="15"/>
        <v>0</v>
      </c>
      <c r="N20" s="203">
        <f t="shared" si="16"/>
        <v>0</v>
      </c>
      <c r="O20" s="203">
        <v>0</v>
      </c>
      <c r="P20" s="205">
        <f t="shared" si="17"/>
        <v>0</v>
      </c>
      <c r="Q20" s="85" t="str">
        <f>IF(ISERROR(P20/F20),"",P20/F20)</f>
        <v/>
      </c>
      <c r="R20" s="210">
        <f>P20+F20</f>
        <v>0</v>
      </c>
      <c r="S20" s="231"/>
    </row>
    <row r="21" spans="1:19" ht="15" thickBot="1">
      <c r="A21" s="167" t="s">
        <v>47</v>
      </c>
      <c r="B21" s="176"/>
      <c r="C21" s="177"/>
      <c r="D21" s="178"/>
      <c r="E21" s="179"/>
      <c r="F21" s="188">
        <f t="shared" ref="F21:P21" si="18">SUM(F17:F20)</f>
        <v>0</v>
      </c>
      <c r="G21" s="180">
        <f t="shared" si="18"/>
        <v>0</v>
      </c>
      <c r="H21" s="180">
        <f t="shared" si="18"/>
        <v>0</v>
      </c>
      <c r="I21" s="180">
        <f t="shared" si="18"/>
        <v>0</v>
      </c>
      <c r="J21" s="180">
        <f t="shared" si="18"/>
        <v>0</v>
      </c>
      <c r="K21" s="180">
        <f t="shared" si="18"/>
        <v>0</v>
      </c>
      <c r="L21" s="180">
        <f t="shared" si="18"/>
        <v>0</v>
      </c>
      <c r="M21" s="180">
        <f t="shared" si="18"/>
        <v>0</v>
      </c>
      <c r="N21" s="180">
        <f t="shared" si="18"/>
        <v>0</v>
      </c>
      <c r="O21" s="180">
        <f t="shared" si="18"/>
        <v>0</v>
      </c>
      <c r="P21" s="207">
        <f t="shared" si="18"/>
        <v>0</v>
      </c>
      <c r="Q21" s="175" t="str">
        <f>IF(ISERROR(P21/F21),"",P21/F21)</f>
        <v/>
      </c>
      <c r="R21" s="206">
        <f>SUM(R18:R20)</f>
        <v>0</v>
      </c>
      <c r="S21" s="233"/>
    </row>
    <row r="22" spans="1:19" ht="16" thickBot="1">
      <c r="A22" s="245" t="s">
        <v>188</v>
      </c>
      <c r="B22" s="246"/>
      <c r="C22" s="246"/>
      <c r="D22" s="246"/>
      <c r="E22" s="246"/>
      <c r="F22" s="246"/>
      <c r="G22" s="246"/>
      <c r="H22" s="246"/>
      <c r="I22" s="246"/>
      <c r="J22" s="246"/>
      <c r="K22" s="246"/>
      <c r="L22" s="246"/>
      <c r="M22" s="246"/>
      <c r="N22" s="246"/>
      <c r="O22" s="246"/>
      <c r="P22" s="246"/>
      <c r="Q22" s="246"/>
      <c r="R22" s="246"/>
      <c r="S22" s="248"/>
    </row>
    <row r="23" spans="1:19">
      <c r="A23" s="148" t="s">
        <v>23</v>
      </c>
      <c r="B23" s="149" t="s">
        <v>54</v>
      </c>
      <c r="C23" s="64"/>
      <c r="D23" s="145" t="s">
        <v>185</v>
      </c>
      <c r="E23" s="65" t="s">
        <v>184</v>
      </c>
      <c r="F23" s="79"/>
      <c r="G23" s="192"/>
      <c r="H23" s="193"/>
      <c r="I23" s="193"/>
      <c r="J23" s="193"/>
      <c r="K23" s="193"/>
      <c r="L23" s="194"/>
      <c r="M23" s="193"/>
      <c r="N23" s="193"/>
      <c r="O23" s="193"/>
      <c r="P23" s="78"/>
      <c r="Q23" s="86"/>
      <c r="R23" s="84"/>
      <c r="S23" s="230"/>
    </row>
    <row r="24" spans="1:19">
      <c r="A24" s="67"/>
      <c r="B24" s="151"/>
      <c r="C24" s="83"/>
      <c r="D24" s="90">
        <f>(D10/9)/22</f>
        <v>0</v>
      </c>
      <c r="E24" s="83">
        <v>0</v>
      </c>
      <c r="F24" s="146">
        <f>D24*E24</f>
        <v>0</v>
      </c>
      <c r="G24" s="190"/>
      <c r="H24" s="191"/>
      <c r="I24" s="191"/>
      <c r="J24" s="191"/>
      <c r="K24" s="191"/>
      <c r="L24" s="203">
        <f>F24*0.0145</f>
        <v>0</v>
      </c>
      <c r="M24" s="191"/>
      <c r="N24" s="191"/>
      <c r="O24" s="191"/>
      <c r="P24" s="205">
        <f>L24</f>
        <v>0</v>
      </c>
      <c r="Q24" s="85" t="str">
        <f>IF(ISERROR(P24/F24),"",P24/F24)</f>
        <v/>
      </c>
      <c r="R24" s="210">
        <f>P24+F24</f>
        <v>0</v>
      </c>
      <c r="S24" s="231"/>
    </row>
    <row r="25" spans="1:19">
      <c r="A25" s="67"/>
      <c r="B25" s="151"/>
      <c r="C25" s="83"/>
      <c r="D25" s="90">
        <v>0</v>
      </c>
      <c r="E25" s="83">
        <v>0</v>
      </c>
      <c r="F25" s="146">
        <f t="shared" ref="F25:F26" si="19">D25*E25</f>
        <v>0</v>
      </c>
      <c r="G25" s="190"/>
      <c r="H25" s="191"/>
      <c r="I25" s="191"/>
      <c r="J25" s="191"/>
      <c r="K25" s="191"/>
      <c r="L25" s="203">
        <f t="shared" ref="L25:L26" si="20">F25*0.0145</f>
        <v>0</v>
      </c>
      <c r="M25" s="191"/>
      <c r="N25" s="191"/>
      <c r="O25" s="191"/>
      <c r="P25" s="205">
        <f t="shared" ref="P25:P26" si="21">L25</f>
        <v>0</v>
      </c>
      <c r="Q25" s="85" t="str">
        <f>IF(ISERROR(P25/F25),"",P25/F25)</f>
        <v/>
      </c>
      <c r="R25" s="210">
        <f>P25+F25</f>
        <v>0</v>
      </c>
      <c r="S25" s="231"/>
    </row>
    <row r="26" spans="1:19">
      <c r="A26" s="67"/>
      <c r="B26" s="151"/>
      <c r="C26" s="83"/>
      <c r="D26" s="90">
        <v>0</v>
      </c>
      <c r="E26" s="83">
        <v>0</v>
      </c>
      <c r="F26" s="146">
        <f t="shared" si="19"/>
        <v>0</v>
      </c>
      <c r="G26" s="190"/>
      <c r="H26" s="191"/>
      <c r="I26" s="191"/>
      <c r="J26" s="191"/>
      <c r="K26" s="191"/>
      <c r="L26" s="203">
        <f t="shared" si="20"/>
        <v>0</v>
      </c>
      <c r="M26" s="191"/>
      <c r="N26" s="191"/>
      <c r="O26" s="191"/>
      <c r="P26" s="205">
        <f t="shared" si="21"/>
        <v>0</v>
      </c>
      <c r="Q26" s="85" t="str">
        <f>IF(ISERROR(P26/F26),"",P26/F26)</f>
        <v/>
      </c>
      <c r="R26" s="210">
        <f>P26+F26</f>
        <v>0</v>
      </c>
      <c r="S26" s="231"/>
    </row>
    <row r="27" spans="1:19" ht="15" thickBot="1">
      <c r="A27" s="181" t="s">
        <v>35</v>
      </c>
      <c r="B27" s="182"/>
      <c r="C27" s="169"/>
      <c r="D27" s="170"/>
      <c r="E27" s="183"/>
      <c r="F27" s="187">
        <f t="shared" ref="F27:L27" si="22">SUM(F23:F26)</f>
        <v>0</v>
      </c>
      <c r="G27" s="174"/>
      <c r="H27" s="184"/>
      <c r="I27" s="184"/>
      <c r="J27" s="184"/>
      <c r="K27" s="184"/>
      <c r="L27" s="170">
        <f t="shared" si="22"/>
        <v>0</v>
      </c>
      <c r="M27" s="184"/>
      <c r="N27" s="184"/>
      <c r="O27" s="184"/>
      <c r="P27" s="206">
        <f>SUM(P24:P26)</f>
        <v>0</v>
      </c>
      <c r="Q27" s="175" t="str">
        <f>IF(ISERROR(P27/F27),"",P27/F27)</f>
        <v/>
      </c>
      <c r="R27" s="206">
        <f>SUM(R23:R26)</f>
        <v>0</v>
      </c>
      <c r="S27" s="234"/>
    </row>
    <row r="28" spans="1:19" ht="16" thickBot="1">
      <c r="A28" s="242" t="s">
        <v>36</v>
      </c>
      <c r="B28" s="243"/>
      <c r="C28" s="243"/>
      <c r="D28" s="243"/>
      <c r="E28" s="243"/>
      <c r="F28" s="243"/>
      <c r="G28" s="243"/>
      <c r="H28" s="243"/>
      <c r="I28" s="243"/>
      <c r="J28" s="243"/>
      <c r="K28" s="243"/>
      <c r="L28" s="243"/>
      <c r="M28" s="243"/>
      <c r="N28" s="243"/>
      <c r="O28" s="243"/>
      <c r="P28" s="243"/>
      <c r="Q28" s="243"/>
      <c r="R28" s="243"/>
      <c r="S28" s="244"/>
    </row>
    <row r="29" spans="1:19">
      <c r="A29" s="249"/>
      <c r="B29" s="250"/>
      <c r="C29" s="154" t="s">
        <v>194</v>
      </c>
      <c r="D29" s="155" t="s">
        <v>189</v>
      </c>
      <c r="E29" s="156" t="s">
        <v>190</v>
      </c>
      <c r="F29" s="197"/>
      <c r="G29" s="195"/>
      <c r="H29" s="195"/>
      <c r="I29" s="195"/>
      <c r="J29" s="195"/>
      <c r="K29" s="195"/>
      <c r="L29" s="63"/>
      <c r="M29" s="195"/>
      <c r="N29" s="195"/>
      <c r="O29" s="195"/>
      <c r="P29" s="88"/>
      <c r="Q29" s="63"/>
      <c r="R29" s="63"/>
      <c r="S29" s="230"/>
    </row>
    <row r="30" spans="1:19">
      <c r="A30" s="249"/>
      <c r="B30" s="250"/>
      <c r="C30" s="160">
        <v>0</v>
      </c>
      <c r="D30" s="159">
        <v>0</v>
      </c>
      <c r="E30" s="154">
        <v>0</v>
      </c>
      <c r="F30" s="146">
        <f>C30*D30*E30</f>
        <v>0</v>
      </c>
      <c r="G30" s="200"/>
      <c r="H30" s="200"/>
      <c r="I30" s="200"/>
      <c r="J30" s="200"/>
      <c r="K30" s="200"/>
      <c r="L30" s="203">
        <f>F30*0.0145</f>
        <v>0</v>
      </c>
      <c r="M30" s="200"/>
      <c r="N30" s="200"/>
      <c r="O30" s="200"/>
      <c r="P30" s="205">
        <f t="shared" ref="P30:P32" si="23">L30</f>
        <v>0</v>
      </c>
      <c r="Q30" s="85" t="str">
        <f>IF(ISERROR(P30/F30),"",P30/F30)</f>
        <v/>
      </c>
      <c r="R30" s="210">
        <f>SUM(P30+F30)</f>
        <v>0</v>
      </c>
      <c r="S30" s="231"/>
    </row>
    <row r="31" spans="1:19">
      <c r="A31" s="249"/>
      <c r="B31" s="250"/>
      <c r="C31" s="160">
        <v>0</v>
      </c>
      <c r="D31" s="159">
        <v>0</v>
      </c>
      <c r="E31" s="154">
        <v>0</v>
      </c>
      <c r="F31" s="146">
        <v>0</v>
      </c>
      <c r="G31" s="200"/>
      <c r="H31" s="200"/>
      <c r="I31" s="200"/>
      <c r="J31" s="200"/>
      <c r="K31" s="200"/>
      <c r="L31" s="203">
        <v>0</v>
      </c>
      <c r="M31" s="200"/>
      <c r="N31" s="200"/>
      <c r="O31" s="200"/>
      <c r="P31" s="205">
        <f t="shared" si="23"/>
        <v>0</v>
      </c>
      <c r="Q31" s="85" t="str">
        <f t="shared" ref="Q31:Q32" si="24">IF(ISERROR(P31/F31),"",P31/F31)</f>
        <v/>
      </c>
      <c r="R31" s="210">
        <f t="shared" ref="R31:R32" si="25">SUM(P31+F31)</f>
        <v>0</v>
      </c>
      <c r="S31" s="231"/>
    </row>
    <row r="32" spans="1:19" ht="15" thickBot="1">
      <c r="A32" s="251"/>
      <c r="B32" s="252"/>
      <c r="C32" s="161">
        <v>0</v>
      </c>
      <c r="D32" s="158">
        <v>0</v>
      </c>
      <c r="E32" s="157">
        <v>0</v>
      </c>
      <c r="F32" s="199">
        <v>0</v>
      </c>
      <c r="G32" s="201"/>
      <c r="H32" s="201"/>
      <c r="I32" s="201"/>
      <c r="J32" s="201"/>
      <c r="K32" s="201"/>
      <c r="L32" s="204">
        <v>0</v>
      </c>
      <c r="M32" s="201"/>
      <c r="N32" s="201"/>
      <c r="O32" s="201"/>
      <c r="P32" s="205">
        <f t="shared" si="23"/>
        <v>0</v>
      </c>
      <c r="Q32" s="85" t="str">
        <f t="shared" si="24"/>
        <v/>
      </c>
      <c r="R32" s="210">
        <f t="shared" si="25"/>
        <v>0</v>
      </c>
      <c r="S32" s="236"/>
    </row>
    <row r="33" spans="1:19" ht="16.5" thickTop="1" thickBot="1">
      <c r="A33" s="240" t="s">
        <v>195</v>
      </c>
      <c r="B33" s="241"/>
      <c r="C33" s="162"/>
      <c r="D33" s="163"/>
      <c r="E33" s="164"/>
      <c r="F33" s="198">
        <f>SUM(F30:F32)</f>
        <v>0</v>
      </c>
      <c r="G33" s="196"/>
      <c r="H33" s="196"/>
      <c r="I33" s="196"/>
      <c r="J33" s="196"/>
      <c r="K33" s="196"/>
      <c r="L33" s="212">
        <f>SUM(L30:L32)</f>
        <v>0</v>
      </c>
      <c r="M33" s="196"/>
      <c r="N33" s="196"/>
      <c r="O33" s="196"/>
      <c r="P33" s="209"/>
      <c r="Q33" s="165"/>
      <c r="R33" s="211"/>
      <c r="S33" s="232"/>
    </row>
    <row r="34" spans="1:19" ht="15.5" thickTop="1" thickBot="1">
      <c r="A34" s="213" t="s">
        <v>37</v>
      </c>
      <c r="B34" s="214"/>
      <c r="C34" s="215"/>
      <c r="D34" s="216"/>
      <c r="E34" s="217"/>
      <c r="F34" s="218">
        <f>SUM(F15+F21+F27+F33)</f>
        <v>0</v>
      </c>
      <c r="G34" s="219">
        <f>SUM(G15,G21)</f>
        <v>0</v>
      </c>
      <c r="H34" s="219">
        <f>SUM(H15,H21)</f>
        <v>0</v>
      </c>
      <c r="I34" s="219">
        <f>SUM(I15,I21)</f>
        <v>0</v>
      </c>
      <c r="J34" s="219">
        <f>SUM(J15,J21)</f>
        <v>0</v>
      </c>
      <c r="K34" s="219">
        <f>SUM(K15,K21)</f>
        <v>0</v>
      </c>
      <c r="L34" s="220">
        <f>SUM(L15,L21,L27,L33)</f>
        <v>0</v>
      </c>
      <c r="M34" s="219">
        <f>SUM(M15,M21)</f>
        <v>0</v>
      </c>
      <c r="N34" s="219">
        <f>SUM(N15,N21)</f>
        <v>0</v>
      </c>
      <c r="O34" s="219">
        <f>SUM(O15,O21)</f>
        <v>0</v>
      </c>
      <c r="P34" s="219">
        <f>SUM(G34:O34)</f>
        <v>0</v>
      </c>
      <c r="Q34" s="221" t="str">
        <f>IF(ISERROR(P34/F34),"",P34/F34)</f>
        <v/>
      </c>
      <c r="R34" s="222">
        <f>SUM(F34,P34)</f>
        <v>0</v>
      </c>
      <c r="S34" s="235"/>
    </row>
    <row r="35" spans="1:19" ht="15" thickTop="1"/>
  </sheetData>
  <mergeCells count="12">
    <mergeCell ref="Q4:Q7"/>
    <mergeCell ref="R4:R7"/>
    <mergeCell ref="A33:B33"/>
    <mergeCell ref="A4:E7"/>
    <mergeCell ref="F4:F7"/>
    <mergeCell ref="G4:O4"/>
    <mergeCell ref="P4:P7"/>
    <mergeCell ref="A8:S8"/>
    <mergeCell ref="A16:S16"/>
    <mergeCell ref="A22:S22"/>
    <mergeCell ref="A28:S28"/>
    <mergeCell ref="A29:B3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tabSelected="1" topLeftCell="A4" workbookViewId="0">
      <selection activeCell="I20" sqref="I20"/>
    </sheetView>
  </sheetViews>
  <sheetFormatPr defaultRowHeight="14.5"/>
  <cols>
    <col min="5" max="5" width="9.81640625" bestFit="1" customWidth="1"/>
    <col min="7" max="7" width="10" bestFit="1" customWidth="1"/>
    <col min="9" max="9" width="10" bestFit="1" customWidth="1"/>
    <col min="11" max="11" width="10" bestFit="1" customWidth="1"/>
    <col min="13" max="13" width="10" bestFit="1" customWidth="1"/>
  </cols>
  <sheetData>
    <row r="1" spans="1:13" ht="16" thickBot="1">
      <c r="A1" s="99" t="s">
        <v>73</v>
      </c>
      <c r="B1" s="100"/>
      <c r="C1" s="100"/>
      <c r="D1" s="100"/>
      <c r="E1" s="100"/>
      <c r="F1" s="97"/>
      <c r="G1" s="97"/>
      <c r="H1" s="97"/>
      <c r="I1" s="97"/>
      <c r="J1" s="97"/>
      <c r="K1" s="97"/>
      <c r="L1" s="97"/>
      <c r="M1" s="97"/>
    </row>
    <row r="2" spans="1:13" ht="8.5" customHeight="1">
      <c r="A2" s="101"/>
      <c r="B2" s="97"/>
      <c r="C2" s="97"/>
      <c r="D2" s="97"/>
      <c r="E2" s="97"/>
      <c r="F2" s="97"/>
      <c r="G2" s="97"/>
      <c r="H2" s="97"/>
      <c r="I2" s="97"/>
      <c r="J2" s="97"/>
      <c r="K2" s="97"/>
      <c r="L2" s="97"/>
      <c r="M2" s="97"/>
    </row>
    <row r="3" spans="1:13">
      <c r="A3" s="278" t="s">
        <v>87</v>
      </c>
      <c r="B3" s="279"/>
      <c r="C3" s="279"/>
      <c r="D3" s="279"/>
      <c r="E3" s="279"/>
      <c r="F3" s="97"/>
      <c r="G3" s="97"/>
      <c r="H3" s="97"/>
      <c r="I3" s="97"/>
      <c r="J3" s="97"/>
      <c r="K3" s="97"/>
      <c r="L3" s="97"/>
      <c r="M3" s="97"/>
    </row>
    <row r="4" spans="1:13" ht="40.5" customHeight="1">
      <c r="A4" s="279"/>
      <c r="B4" s="279"/>
      <c r="C4" s="279"/>
      <c r="D4" s="279"/>
      <c r="E4" s="279"/>
      <c r="F4" s="97"/>
      <c r="G4" s="280" t="s">
        <v>201</v>
      </c>
      <c r="H4" s="280"/>
      <c r="I4" s="280"/>
      <c r="J4" s="280"/>
      <c r="K4" s="280"/>
      <c r="L4" s="280"/>
      <c r="M4" s="280"/>
    </row>
    <row r="5" spans="1:13" ht="15" thickBot="1">
      <c r="A5" s="97"/>
      <c r="B5" s="97"/>
      <c r="C5" s="97"/>
      <c r="D5" s="97"/>
      <c r="E5" s="97"/>
      <c r="F5" s="97"/>
      <c r="G5" s="102">
        <v>45473</v>
      </c>
      <c r="H5" s="103"/>
      <c r="I5" s="102">
        <v>45838</v>
      </c>
      <c r="J5" s="103"/>
      <c r="K5" s="102">
        <v>46203</v>
      </c>
      <c r="L5" s="103"/>
      <c r="M5" s="102">
        <v>46568</v>
      </c>
    </row>
    <row r="6" spans="1:13">
      <c r="A6" s="104" t="s">
        <v>74</v>
      </c>
      <c r="B6" s="105"/>
      <c r="C6" s="105"/>
      <c r="D6" s="105"/>
      <c r="E6" s="106"/>
      <c r="F6" s="97"/>
      <c r="G6" s="107">
        <f>ROUND(E6*1.03, 0)</f>
        <v>0</v>
      </c>
      <c r="H6" s="97"/>
      <c r="I6" s="107">
        <f>ROUND(G6*1.03, 0)</f>
        <v>0</v>
      </c>
      <c r="J6" s="97"/>
      <c r="K6" s="107">
        <f>ROUND(I6*1.03, 0)</f>
        <v>0</v>
      </c>
      <c r="L6" s="97"/>
      <c r="M6" s="107">
        <f>ROUND(K6*1.03, 0)</f>
        <v>0</v>
      </c>
    </row>
    <row r="7" spans="1:13">
      <c r="A7" s="108"/>
      <c r="B7" s="109"/>
      <c r="C7" s="109"/>
      <c r="D7" s="109"/>
      <c r="E7" s="110"/>
      <c r="F7" s="97"/>
      <c r="G7" s="98"/>
      <c r="H7" s="97"/>
      <c r="I7" s="98"/>
      <c r="J7" s="97"/>
      <c r="K7" s="98"/>
      <c r="L7" s="97"/>
      <c r="M7" s="98"/>
    </row>
    <row r="8" spans="1:13">
      <c r="A8" s="111" t="s">
        <v>75</v>
      </c>
      <c r="B8" s="112"/>
      <c r="C8" s="112"/>
      <c r="D8" s="112"/>
      <c r="E8" s="113">
        <f>E6*12</f>
        <v>0</v>
      </c>
      <c r="F8" s="97"/>
      <c r="G8" s="107">
        <f>G6*12</f>
        <v>0</v>
      </c>
      <c r="H8" s="97"/>
      <c r="I8" s="107">
        <f>I6*12</f>
        <v>0</v>
      </c>
      <c r="J8" s="97"/>
      <c r="K8" s="107">
        <f>K6*12</f>
        <v>0</v>
      </c>
      <c r="L8" s="97"/>
      <c r="M8" s="107">
        <f>M6*12</f>
        <v>0</v>
      </c>
    </row>
    <row r="9" spans="1:13">
      <c r="A9" s="108"/>
      <c r="B9" s="109"/>
      <c r="C9" s="109"/>
      <c r="D9" s="109"/>
      <c r="E9" s="110"/>
      <c r="F9" s="97"/>
      <c r="G9" s="98"/>
      <c r="H9" s="97"/>
      <c r="I9" s="98"/>
      <c r="J9" s="97"/>
      <c r="K9" s="98"/>
      <c r="L9" s="97"/>
      <c r="M9" s="98"/>
    </row>
    <row r="10" spans="1:13">
      <c r="A10" s="111" t="s">
        <v>76</v>
      </c>
      <c r="B10" s="112"/>
      <c r="C10" s="112"/>
      <c r="D10" s="112"/>
      <c r="E10" s="114">
        <f>22*E14</f>
        <v>0</v>
      </c>
      <c r="F10" s="97"/>
      <c r="G10" s="107">
        <f>ROUND(G14*22, 0)</f>
        <v>0</v>
      </c>
      <c r="H10" s="97"/>
      <c r="I10" s="107">
        <f>ROUND(I14*22, 0)</f>
        <v>0</v>
      </c>
      <c r="J10" s="97"/>
      <c r="K10" s="107">
        <f>ROUND(K14*22, 0)</f>
        <v>0</v>
      </c>
      <c r="L10" s="97"/>
      <c r="M10" s="107">
        <f>ROUND(M14*22, 0)</f>
        <v>0</v>
      </c>
    </row>
    <row r="11" spans="1:13">
      <c r="A11" s="108"/>
      <c r="B11" s="109"/>
      <c r="C11" s="109"/>
      <c r="D11" s="109"/>
      <c r="E11" s="110"/>
      <c r="F11" s="97"/>
      <c r="G11" s="98"/>
      <c r="H11" s="97"/>
      <c r="I11" s="98"/>
      <c r="J11" s="97"/>
      <c r="K11" s="98"/>
      <c r="L11" s="97"/>
      <c r="M11" s="98"/>
    </row>
    <row r="12" spans="1:13">
      <c r="A12" s="111" t="s">
        <v>77</v>
      </c>
      <c r="B12" s="112"/>
      <c r="C12" s="112"/>
      <c r="D12" s="112"/>
      <c r="E12" s="113">
        <f>E8/30</f>
        <v>0</v>
      </c>
      <c r="F12" s="109"/>
      <c r="G12" s="115">
        <f>ROUND(G8/30, 0)</f>
        <v>0</v>
      </c>
      <c r="H12" s="109"/>
      <c r="I12" s="115">
        <f>ROUND(I8/30, 0)</f>
        <v>0</v>
      </c>
      <c r="J12" s="109"/>
      <c r="K12" s="115">
        <f>ROUND(K8/30, 0)</f>
        <v>0</v>
      </c>
      <c r="L12" s="109"/>
      <c r="M12" s="115">
        <f>ROUND(M8/30, 0)</f>
        <v>0</v>
      </c>
    </row>
    <row r="13" spans="1:13">
      <c r="A13" s="108"/>
      <c r="B13" s="109"/>
      <c r="C13" s="109"/>
      <c r="D13" s="109"/>
      <c r="E13" s="116"/>
      <c r="F13" s="109"/>
      <c r="G13" s="117"/>
      <c r="H13" s="109"/>
      <c r="I13" s="117"/>
      <c r="J13" s="109"/>
      <c r="K13" s="117"/>
      <c r="L13" s="109"/>
      <c r="M13" s="117"/>
    </row>
    <row r="14" spans="1:13">
      <c r="A14" s="111" t="s">
        <v>210</v>
      </c>
      <c r="B14" s="112"/>
      <c r="C14" s="112"/>
      <c r="D14" s="112"/>
      <c r="E14" s="118">
        <f>(E8/9)/22</f>
        <v>0</v>
      </c>
      <c r="F14" s="97"/>
      <c r="G14" s="98">
        <f>ROUND(G8/170,0)</f>
        <v>0</v>
      </c>
      <c r="H14" s="98"/>
      <c r="I14" s="98">
        <f>ROUND(I8/170,0)</f>
        <v>0</v>
      </c>
      <c r="J14" s="98"/>
      <c r="K14" s="98">
        <f>ROUND(K8/170,0)</f>
        <v>0</v>
      </c>
      <c r="L14" s="98"/>
      <c r="M14" s="98">
        <f t="shared" ref="M14" si="0">ROUND(M8/170,0)</f>
        <v>0</v>
      </c>
    </row>
    <row r="15" spans="1:13">
      <c r="A15" s="108"/>
      <c r="B15" s="109"/>
      <c r="C15" s="109"/>
      <c r="D15" s="109"/>
      <c r="E15" s="110"/>
      <c r="F15" s="97"/>
      <c r="G15" s="97"/>
      <c r="H15" s="97"/>
      <c r="I15" s="97"/>
      <c r="J15" s="97"/>
      <c r="K15" s="97"/>
      <c r="L15" s="97"/>
      <c r="M15" s="97"/>
    </row>
    <row r="16" spans="1:13">
      <c r="A16" s="108" t="s">
        <v>78</v>
      </c>
      <c r="B16" s="109"/>
      <c r="C16" s="109"/>
      <c r="D16" s="109"/>
      <c r="E16" s="110">
        <f>ROUND(E6*(3.75/15),2)*12</f>
        <v>0</v>
      </c>
      <c r="F16" s="97"/>
      <c r="G16" s="98">
        <f>ROUND(G6*(3.75/15),2)*12</f>
        <v>0</v>
      </c>
      <c r="H16" s="97"/>
      <c r="I16" s="98">
        <f>ROUND(I6*(3.75/15),2)*12</f>
        <v>0</v>
      </c>
      <c r="J16" s="97"/>
      <c r="K16" s="98">
        <f>ROUND(K6*(3.75/15),2)*12</f>
        <v>0</v>
      </c>
      <c r="L16" s="97"/>
      <c r="M16" s="98">
        <f>ROUND(M6*(3.75/15),2)*12</f>
        <v>0</v>
      </c>
    </row>
    <row r="17" spans="1:13">
      <c r="A17" s="111" t="s">
        <v>79</v>
      </c>
      <c r="B17" s="112"/>
      <c r="C17" s="112"/>
      <c r="D17" s="112"/>
      <c r="E17" s="118">
        <f>ROUND(E6*(3.75/15),2)</f>
        <v>0</v>
      </c>
      <c r="F17" s="97"/>
      <c r="G17" s="98">
        <f>ROUND(G6*(3.75/15),2)</f>
        <v>0</v>
      </c>
      <c r="H17" s="97"/>
      <c r="I17" s="98">
        <f>ROUND(I6*(3.75/15),2)</f>
        <v>0</v>
      </c>
      <c r="J17" s="97"/>
      <c r="K17" s="98">
        <f>ROUND(K6*(3.75/15),2)</f>
        <v>0</v>
      </c>
      <c r="L17" s="97"/>
      <c r="M17" s="98">
        <f>ROUND(M6*(3.75/15),2)</f>
        <v>0</v>
      </c>
    </row>
    <row r="18" spans="1:13">
      <c r="A18" s="109"/>
      <c r="B18" s="109"/>
      <c r="C18" s="109"/>
      <c r="D18" s="109"/>
      <c r="E18" s="110"/>
      <c r="F18" s="97"/>
      <c r="G18" s="97"/>
      <c r="H18" s="97"/>
      <c r="I18" s="97"/>
      <c r="J18" s="97"/>
      <c r="K18" s="97"/>
      <c r="L18" s="97"/>
      <c r="M18" s="97"/>
    </row>
    <row r="19" spans="1:13">
      <c r="A19" s="108" t="s">
        <v>80</v>
      </c>
      <c r="B19" s="109"/>
      <c r="C19" s="109"/>
      <c r="D19" s="109"/>
      <c r="E19" s="116">
        <f>ROUND(E6*1.15,0)</f>
        <v>0</v>
      </c>
      <c r="F19" s="109"/>
      <c r="G19" s="109"/>
      <c r="H19" s="109"/>
      <c r="I19" s="109"/>
      <c r="J19" s="109"/>
      <c r="K19" s="109"/>
      <c r="L19" s="109"/>
      <c r="M19" s="109"/>
    </row>
    <row r="20" spans="1:13">
      <c r="A20" s="281" t="s">
        <v>81</v>
      </c>
      <c r="B20" s="282"/>
      <c r="C20" s="282"/>
      <c r="D20" s="119"/>
      <c r="E20" s="116"/>
      <c r="F20" s="109"/>
      <c r="G20" s="109"/>
      <c r="H20" s="109"/>
      <c r="I20" s="109"/>
      <c r="J20" s="109"/>
      <c r="K20" s="109"/>
      <c r="L20" s="109"/>
      <c r="M20" s="109"/>
    </row>
    <row r="21" spans="1:13">
      <c r="A21" s="108" t="s">
        <v>82</v>
      </c>
      <c r="B21" s="109"/>
      <c r="C21" s="109"/>
      <c r="D21" s="109"/>
      <c r="E21" s="110">
        <f>ROUND(E19*D20,2)</f>
        <v>0</v>
      </c>
      <c r="F21" s="109"/>
      <c r="G21" s="109"/>
      <c r="H21" s="109"/>
      <c r="I21" s="109"/>
      <c r="J21" s="109"/>
      <c r="K21" s="109"/>
      <c r="L21" s="109"/>
      <c r="M21" s="109"/>
    </row>
    <row r="22" spans="1:13">
      <c r="A22" s="283"/>
      <c r="B22" s="284"/>
      <c r="C22" s="284"/>
      <c r="D22" s="120"/>
      <c r="E22" s="110"/>
      <c r="F22" s="109"/>
      <c r="G22" s="109"/>
      <c r="H22" s="109"/>
      <c r="I22" s="109"/>
      <c r="J22" s="109"/>
      <c r="K22" s="109"/>
      <c r="L22" s="109"/>
      <c r="M22" s="109"/>
    </row>
    <row r="23" spans="1:13">
      <c r="A23" s="108" t="s">
        <v>83</v>
      </c>
      <c r="B23" s="109"/>
      <c r="C23" s="109"/>
      <c r="D23" s="109"/>
      <c r="E23" s="110">
        <f>ROUND(E19*0.25,2)*12</f>
        <v>0</v>
      </c>
      <c r="F23" s="97"/>
      <c r="G23" s="97"/>
      <c r="H23" s="97"/>
      <c r="I23" s="97"/>
      <c r="J23" s="97"/>
      <c r="K23" s="97"/>
      <c r="L23" s="97"/>
      <c r="M23" s="97"/>
    </row>
    <row r="24" spans="1:13" ht="15" thickBot="1">
      <c r="A24" s="121" t="s">
        <v>84</v>
      </c>
      <c r="B24" s="122"/>
      <c r="C24" s="122"/>
      <c r="D24" s="122"/>
      <c r="E24" s="123">
        <f>ROUND(E19*0.25,2)</f>
        <v>0</v>
      </c>
      <c r="F24" s="97"/>
      <c r="G24" s="97"/>
      <c r="H24" s="97"/>
      <c r="I24" s="97"/>
      <c r="J24" s="97"/>
      <c r="K24" s="97"/>
      <c r="L24" s="97"/>
      <c r="M24" s="97"/>
    </row>
    <row r="25" spans="1:13" ht="14.15" customHeight="1">
      <c r="A25" s="97"/>
      <c r="B25" s="97"/>
      <c r="C25" s="97"/>
      <c r="D25" s="97"/>
      <c r="E25" s="97"/>
      <c r="F25" s="97"/>
      <c r="G25" s="97"/>
      <c r="H25" s="97"/>
      <c r="I25" s="97"/>
      <c r="J25" s="97"/>
      <c r="K25" s="97"/>
      <c r="L25" s="97"/>
      <c r="M25" s="97"/>
    </row>
    <row r="26" spans="1:13" ht="14.5" customHeight="1">
      <c r="A26" s="275" t="s">
        <v>85</v>
      </c>
      <c r="B26" s="275"/>
      <c r="C26" s="275"/>
      <c r="D26" s="275"/>
      <c r="E26" s="275"/>
      <c r="F26" s="275"/>
      <c r="G26" s="275"/>
      <c r="H26" s="124"/>
      <c r="I26" s="97"/>
      <c r="J26" s="97"/>
      <c r="K26" s="97"/>
      <c r="L26" s="97"/>
      <c r="M26" s="97"/>
    </row>
    <row r="27" spans="1:13" ht="75.75" customHeight="1">
      <c r="A27" s="275"/>
      <c r="B27" s="275"/>
      <c r="C27" s="275"/>
      <c r="D27" s="275"/>
      <c r="E27" s="275"/>
      <c r="F27" s="275"/>
      <c r="G27" s="275"/>
      <c r="H27" s="124"/>
      <c r="I27" s="97"/>
      <c r="J27" s="97"/>
      <c r="K27" s="97"/>
      <c r="L27" s="97"/>
      <c r="M27" s="97"/>
    </row>
    <row r="28" spans="1:13" ht="38.15" customHeight="1">
      <c r="A28" s="276" t="s">
        <v>86</v>
      </c>
      <c r="B28" s="277"/>
      <c r="C28" s="277"/>
      <c r="D28" s="277"/>
      <c r="E28" s="277"/>
      <c r="F28" s="277"/>
      <c r="G28" s="277"/>
      <c r="H28" s="124"/>
      <c r="I28" s="97"/>
      <c r="J28" s="97"/>
      <c r="K28" s="97"/>
      <c r="L28" s="97"/>
      <c r="M28" s="97"/>
    </row>
  </sheetData>
  <mergeCells count="6">
    <mergeCell ref="A26:G27"/>
    <mergeCell ref="A28:G28"/>
    <mergeCell ref="A3:E4"/>
    <mergeCell ref="G4:M4"/>
    <mergeCell ref="A20:C20"/>
    <mergeCell ref="A22:C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A21" sqref="A21"/>
    </sheetView>
  </sheetViews>
  <sheetFormatPr defaultRowHeight="14.5"/>
  <cols>
    <col min="1" max="1" width="44" customWidth="1"/>
    <col min="2" max="2" width="6.7265625" bestFit="1" customWidth="1"/>
    <col min="3" max="3" width="10.453125" customWidth="1"/>
    <col min="4" max="4" width="11.453125" customWidth="1"/>
    <col min="5" max="5" width="9.453125" customWidth="1"/>
    <col min="6" max="6" width="8" customWidth="1"/>
    <col min="7" max="10" width="7" customWidth="1"/>
    <col min="11" max="12" width="11.26953125" customWidth="1"/>
    <col min="13" max="13" width="9" customWidth="1"/>
    <col min="14" max="14" width="8" customWidth="1"/>
    <col min="15" max="16" width="9" customWidth="1"/>
    <col min="17" max="17" width="7" customWidth="1"/>
    <col min="18" max="18" width="8" customWidth="1"/>
    <col min="19" max="21" width="7" customWidth="1"/>
    <col min="22" max="22" width="21.7265625" customWidth="1"/>
    <col min="23" max="23" width="21.1796875" bestFit="1" customWidth="1"/>
  </cols>
  <sheetData>
    <row r="1" spans="1:7" ht="14.5" customHeight="1">
      <c r="A1" s="135"/>
      <c r="B1" s="285" t="s">
        <v>167</v>
      </c>
      <c r="C1" s="285"/>
      <c r="D1" s="285"/>
      <c r="E1" s="285"/>
      <c r="F1" s="285"/>
      <c r="G1" s="285"/>
    </row>
    <row r="2" spans="1:7">
      <c r="A2" s="135" t="s">
        <v>182</v>
      </c>
      <c r="B2" s="285"/>
      <c r="C2" s="285"/>
      <c r="D2" s="285"/>
      <c r="E2" s="285"/>
      <c r="F2" s="285"/>
      <c r="G2" s="285"/>
    </row>
    <row r="3" spans="1:7">
      <c r="A3" s="136" t="s">
        <v>168</v>
      </c>
      <c r="B3" s="285"/>
      <c r="C3" s="285"/>
      <c r="D3" s="285"/>
      <c r="E3" s="285"/>
      <c r="F3" s="285"/>
      <c r="G3" s="285"/>
    </row>
    <row r="4" spans="1:7">
      <c r="A4" s="138"/>
      <c r="B4" s="285"/>
      <c r="C4" s="285"/>
      <c r="D4" s="285"/>
      <c r="E4" s="285"/>
      <c r="F4" s="285"/>
      <c r="G4" s="285"/>
    </row>
    <row r="5" spans="1:7" ht="39">
      <c r="A5" s="139"/>
      <c r="B5" s="144" t="s">
        <v>169</v>
      </c>
      <c r="C5" s="144" t="s">
        <v>170</v>
      </c>
      <c r="D5" s="144" t="s">
        <v>206</v>
      </c>
      <c r="E5" s="144" t="s">
        <v>171</v>
      </c>
      <c r="F5" s="144" t="s">
        <v>29</v>
      </c>
      <c r="G5" s="144"/>
    </row>
    <row r="6" spans="1:7">
      <c r="A6" s="140" t="s">
        <v>172</v>
      </c>
      <c r="B6" s="141">
        <f t="shared" ref="B6:B12" si="0">SUM(C6,D6,E6,F6,G6)</f>
        <v>0.63650000000000007</v>
      </c>
      <c r="C6" s="142">
        <v>0.32</v>
      </c>
      <c r="D6" s="142">
        <v>0.24</v>
      </c>
      <c r="E6" s="142">
        <v>6.2E-2</v>
      </c>
      <c r="F6" s="142">
        <v>1.4500000000000001E-2</v>
      </c>
      <c r="G6" s="142"/>
    </row>
    <row r="7" spans="1:7">
      <c r="A7" s="140" t="s">
        <v>173</v>
      </c>
      <c r="B7" s="141">
        <f t="shared" si="0"/>
        <v>0.63650000000000007</v>
      </c>
      <c r="C7" s="142">
        <v>0.32</v>
      </c>
      <c r="D7" s="142">
        <v>0.24</v>
      </c>
      <c r="E7" s="142">
        <v>6.2E-2</v>
      </c>
      <c r="F7" s="142">
        <v>1.4500000000000001E-2</v>
      </c>
      <c r="G7" s="142"/>
    </row>
    <row r="8" spans="1:7">
      <c r="A8" s="140" t="s">
        <v>174</v>
      </c>
      <c r="B8" s="141">
        <f t="shared" si="0"/>
        <v>1.4500000000000001E-2</v>
      </c>
      <c r="C8" s="143"/>
      <c r="D8" s="143"/>
      <c r="E8" s="143"/>
      <c r="F8" s="142">
        <v>1.4500000000000001E-2</v>
      </c>
      <c r="G8" s="142"/>
    </row>
    <row r="9" spans="1:7">
      <c r="A9" s="140" t="s">
        <v>175</v>
      </c>
      <c r="B9" s="141">
        <f t="shared" si="0"/>
        <v>0.63650000000000007</v>
      </c>
      <c r="C9" s="142">
        <v>0.32</v>
      </c>
      <c r="D9" s="142">
        <v>0.24</v>
      </c>
      <c r="E9" s="142">
        <v>6.2E-2</v>
      </c>
      <c r="F9" s="142">
        <v>1.4500000000000001E-2</v>
      </c>
      <c r="G9" s="142"/>
    </row>
    <row r="10" spans="1:7">
      <c r="A10" s="140" t="s">
        <v>176</v>
      </c>
      <c r="B10" s="141">
        <f t="shared" si="0"/>
        <v>1.4500000000000001E-2</v>
      </c>
      <c r="C10" s="143"/>
      <c r="D10" s="143"/>
      <c r="E10" s="143"/>
      <c r="F10" s="142">
        <v>1.4500000000000001E-2</v>
      </c>
      <c r="G10" s="142"/>
    </row>
    <row r="11" spans="1:7">
      <c r="A11" s="140" t="s">
        <v>177</v>
      </c>
      <c r="B11" s="141">
        <f t="shared" si="0"/>
        <v>1.4500000000000001E-2</v>
      </c>
      <c r="C11" s="143"/>
      <c r="D11" s="143"/>
      <c r="E11" s="143"/>
      <c r="F11" s="143">
        <v>1.4500000000000001E-2</v>
      </c>
      <c r="G11" s="142"/>
    </row>
    <row r="12" spans="1:7">
      <c r="A12" s="140" t="s">
        <v>209</v>
      </c>
      <c r="B12" s="141">
        <f t="shared" si="0"/>
        <v>1.4500000000000001E-2</v>
      </c>
      <c r="C12" s="143"/>
      <c r="D12" s="143"/>
      <c r="E12" s="143"/>
      <c r="F12" s="142">
        <v>1.4500000000000001E-2</v>
      </c>
      <c r="G12" s="142"/>
    </row>
    <row r="13" spans="1:7">
      <c r="A13" s="137" t="s">
        <v>178</v>
      </c>
      <c r="B13" s="137"/>
      <c r="C13" s="137"/>
      <c r="D13" s="137"/>
      <c r="E13" s="137"/>
      <c r="F13" s="137"/>
      <c r="G13" s="137"/>
    </row>
    <row r="14" spans="1:7">
      <c r="A14" s="137" t="s">
        <v>207</v>
      </c>
      <c r="B14" s="137"/>
      <c r="C14" s="137"/>
      <c r="D14" s="137"/>
      <c r="E14" s="137"/>
      <c r="F14" s="137"/>
      <c r="G14" s="137"/>
    </row>
    <row r="15" spans="1:7">
      <c r="A15" s="137" t="s">
        <v>208</v>
      </c>
      <c r="B15" s="137"/>
      <c r="C15" s="137"/>
      <c r="D15" s="137"/>
      <c r="E15" s="137"/>
      <c r="F15" s="137"/>
      <c r="G15" s="137"/>
    </row>
  </sheetData>
  <mergeCells count="1">
    <mergeCell ref="B1:G4"/>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topLeftCell="A55" workbookViewId="0">
      <selection activeCell="A69" sqref="A69:XFD69"/>
    </sheetView>
  </sheetViews>
  <sheetFormatPr defaultRowHeight="14.5"/>
  <cols>
    <col min="1" max="1" width="77.81640625" bestFit="1" customWidth="1"/>
  </cols>
  <sheetData>
    <row r="1" spans="1:4">
      <c r="A1" s="127" t="s">
        <v>93</v>
      </c>
    </row>
    <row r="2" spans="1:4">
      <c r="A2" s="286" t="s">
        <v>165</v>
      </c>
    </row>
    <row r="3" spans="1:4" ht="13" customHeight="1">
      <c r="A3" s="286"/>
    </row>
    <row r="4" spans="1:4" ht="14.5" hidden="1" customHeight="1">
      <c r="A4" s="286"/>
      <c r="D4" s="128" t="s">
        <v>94</v>
      </c>
    </row>
    <row r="5" spans="1:4">
      <c r="A5" s="128"/>
      <c r="D5" s="128"/>
    </row>
    <row r="6" spans="1:4">
      <c r="A6" s="127" t="s">
        <v>95</v>
      </c>
      <c r="D6" s="128"/>
    </row>
    <row r="7" spans="1:4">
      <c r="A7" s="127" t="s">
        <v>162</v>
      </c>
    </row>
    <row r="8" spans="1:4" ht="30" customHeight="1">
      <c r="A8" s="126" t="s">
        <v>96</v>
      </c>
    </row>
    <row r="9" spans="1:4">
      <c r="A9" t="s">
        <v>97</v>
      </c>
    </row>
    <row r="10" spans="1:4" ht="26.5" customHeight="1">
      <c r="A10" s="126" t="s">
        <v>98</v>
      </c>
    </row>
    <row r="11" spans="1:4" ht="26.5" customHeight="1">
      <c r="A11" s="126" t="s">
        <v>99</v>
      </c>
    </row>
    <row r="12" spans="1:4" ht="29">
      <c r="A12" s="126" t="s">
        <v>166</v>
      </c>
    </row>
    <row r="13" spans="1:4">
      <c r="A13" s="126" t="s">
        <v>100</v>
      </c>
    </row>
    <row r="14" spans="1:4">
      <c r="A14" s="126" t="s">
        <v>101</v>
      </c>
    </row>
    <row r="15" spans="1:4" ht="52.5">
      <c r="A15" s="129" t="s">
        <v>161</v>
      </c>
    </row>
    <row r="16" spans="1:4">
      <c r="A16" s="130" t="s">
        <v>102</v>
      </c>
    </row>
    <row r="17" spans="1:1" ht="26.5">
      <c r="A17" s="131" t="s">
        <v>103</v>
      </c>
    </row>
    <row r="18" spans="1:1">
      <c r="A18" s="130" t="s">
        <v>104</v>
      </c>
    </row>
    <row r="19" spans="1:1">
      <c r="A19" s="130" t="s">
        <v>105</v>
      </c>
    </row>
    <row r="20" spans="1:1">
      <c r="A20" s="130" t="s">
        <v>106</v>
      </c>
    </row>
    <row r="21" spans="1:1">
      <c r="A21" s="130" t="s">
        <v>101</v>
      </c>
    </row>
    <row r="22" spans="1:1">
      <c r="A22" s="134" t="s">
        <v>107</v>
      </c>
    </row>
    <row r="23" spans="1:1">
      <c r="A23" s="133" t="s">
        <v>108</v>
      </c>
    </row>
    <row r="24" spans="1:1">
      <c r="A24" s="133" t="s">
        <v>109</v>
      </c>
    </row>
    <row r="25" spans="1:1">
      <c r="A25" s="133" t="s">
        <v>110</v>
      </c>
    </row>
    <row r="26" spans="1:1">
      <c r="A26" s="134" t="s">
        <v>111</v>
      </c>
    </row>
    <row r="27" spans="1:1">
      <c r="A27" s="130" t="s">
        <v>112</v>
      </c>
    </row>
    <row r="28" spans="1:1">
      <c r="A28" s="130" t="s">
        <v>113</v>
      </c>
    </row>
    <row r="29" spans="1:1">
      <c r="A29" s="130" t="s">
        <v>114</v>
      </c>
    </row>
    <row r="30" spans="1:1">
      <c r="A30" s="130" t="s">
        <v>115</v>
      </c>
    </row>
    <row r="31" spans="1:1">
      <c r="A31" s="130" t="s">
        <v>116</v>
      </c>
    </row>
    <row r="32" spans="1:1">
      <c r="A32" s="130" t="s">
        <v>212</v>
      </c>
    </row>
    <row r="33" spans="1:1">
      <c r="A33" s="134" t="s">
        <v>117</v>
      </c>
    </row>
    <row r="34" spans="1:1">
      <c r="A34" s="130" t="s">
        <v>118</v>
      </c>
    </row>
    <row r="35" spans="1:1">
      <c r="A35" s="130" t="s">
        <v>119</v>
      </c>
    </row>
    <row r="36" spans="1:1">
      <c r="A36" s="130" t="s">
        <v>213</v>
      </c>
    </row>
    <row r="37" spans="1:1">
      <c r="A37" s="130" t="s">
        <v>214</v>
      </c>
    </row>
    <row r="38" spans="1:1">
      <c r="A38" s="127" t="s">
        <v>163</v>
      </c>
    </row>
    <row r="39" spans="1:1">
      <c r="A39" s="132" t="s">
        <v>120</v>
      </c>
    </row>
    <row r="40" spans="1:1">
      <c r="A40" s="130" t="s">
        <v>121</v>
      </c>
    </row>
    <row r="41" spans="1:1">
      <c r="A41" s="130" t="s">
        <v>122</v>
      </c>
    </row>
    <row r="42" spans="1:1">
      <c r="A42" s="130" t="s">
        <v>123</v>
      </c>
    </row>
    <row r="43" spans="1:1">
      <c r="A43" s="130" t="s">
        <v>124</v>
      </c>
    </row>
    <row r="44" spans="1:1">
      <c r="A44" s="130" t="s">
        <v>125</v>
      </c>
    </row>
    <row r="45" spans="1:1">
      <c r="A45" s="130" t="s">
        <v>211</v>
      </c>
    </row>
    <row r="46" spans="1:1">
      <c r="A46" s="132" t="s">
        <v>126</v>
      </c>
    </row>
    <row r="47" spans="1:1">
      <c r="A47" s="130" t="s">
        <v>127</v>
      </c>
    </row>
    <row r="48" spans="1:1">
      <c r="A48" s="130" t="s">
        <v>128</v>
      </c>
    </row>
    <row r="49" spans="1:1">
      <c r="A49" s="130" t="s">
        <v>123</v>
      </c>
    </row>
    <row r="50" spans="1:1">
      <c r="A50" s="130" t="s">
        <v>129</v>
      </c>
    </row>
    <row r="51" spans="1:1">
      <c r="A51" s="130" t="s">
        <v>125</v>
      </c>
    </row>
    <row r="52" spans="1:1">
      <c r="A52" s="132" t="s">
        <v>130</v>
      </c>
    </row>
    <row r="53" spans="1:1">
      <c r="A53" s="130" t="s">
        <v>131</v>
      </c>
    </row>
    <row r="54" spans="1:1">
      <c r="A54" s="130" t="s">
        <v>128</v>
      </c>
    </row>
    <row r="55" spans="1:1">
      <c r="A55" s="130" t="s">
        <v>123</v>
      </c>
    </row>
    <row r="56" spans="1:1">
      <c r="A56" s="130" t="s">
        <v>129</v>
      </c>
    </row>
    <row r="57" spans="1:1">
      <c r="A57" s="130" t="s">
        <v>125</v>
      </c>
    </row>
    <row r="58" spans="1:1">
      <c r="A58" s="130" t="s">
        <v>132</v>
      </c>
    </row>
    <row r="59" spans="1:1">
      <c r="A59" s="130" t="s">
        <v>133</v>
      </c>
    </row>
    <row r="60" spans="1:1">
      <c r="A60" s="127" t="s">
        <v>164</v>
      </c>
    </row>
    <row r="61" spans="1:1">
      <c r="A61" s="130" t="s">
        <v>134</v>
      </c>
    </row>
    <row r="62" spans="1:1">
      <c r="A62" s="130" t="s">
        <v>135</v>
      </c>
    </row>
    <row r="63" spans="1:1">
      <c r="A63" s="130" t="s">
        <v>136</v>
      </c>
    </row>
    <row r="64" spans="1:1">
      <c r="A64" s="127" t="s">
        <v>137</v>
      </c>
    </row>
    <row r="65" spans="1:1">
      <c r="A65" s="130" t="s">
        <v>138</v>
      </c>
    </row>
    <row r="66" spans="1:1">
      <c r="A66" s="127" t="s">
        <v>139</v>
      </c>
    </row>
    <row r="67" spans="1:1">
      <c r="A67" s="130" t="s">
        <v>140</v>
      </c>
    </row>
    <row r="68" spans="1:1">
      <c r="A68" s="130" t="s">
        <v>141</v>
      </c>
    </row>
    <row r="69" spans="1:1">
      <c r="A69" s="127" t="s">
        <v>142</v>
      </c>
    </row>
    <row r="70" spans="1:1">
      <c r="A70" s="130" t="s">
        <v>143</v>
      </c>
    </row>
    <row r="71" spans="1:1">
      <c r="A71" s="127" t="s">
        <v>144</v>
      </c>
    </row>
    <row r="72" spans="1:1">
      <c r="A72" s="130" t="s">
        <v>145</v>
      </c>
    </row>
    <row r="73" spans="1:1">
      <c r="A73" s="130" t="s">
        <v>146</v>
      </c>
    </row>
    <row r="74" spans="1:1">
      <c r="A74" s="127" t="s">
        <v>147</v>
      </c>
    </row>
    <row r="75" spans="1:1">
      <c r="A75" s="130" t="s">
        <v>148</v>
      </c>
    </row>
    <row r="76" spans="1:1">
      <c r="A76" s="127" t="s">
        <v>149</v>
      </c>
    </row>
    <row r="77" spans="1:1">
      <c r="A77" s="130" t="s">
        <v>150</v>
      </c>
    </row>
    <row r="78" spans="1:1">
      <c r="A78" s="127" t="s">
        <v>151</v>
      </c>
    </row>
    <row r="79" spans="1:1">
      <c r="A79" s="130" t="s">
        <v>152</v>
      </c>
    </row>
    <row r="80" spans="1:1">
      <c r="A80" s="130" t="s">
        <v>157</v>
      </c>
    </row>
    <row r="81" spans="1:1">
      <c r="A81" s="130" t="s">
        <v>153</v>
      </c>
    </row>
    <row r="82" spans="1:1">
      <c r="A82" s="130" t="s">
        <v>158</v>
      </c>
    </row>
    <row r="83" spans="1:1">
      <c r="A83" s="127" t="s">
        <v>159</v>
      </c>
    </row>
    <row r="84" spans="1:1">
      <c r="A84" s="127" t="s">
        <v>154</v>
      </c>
    </row>
    <row r="85" spans="1:1">
      <c r="A85" s="130" t="s">
        <v>179</v>
      </c>
    </row>
    <row r="86" spans="1:1">
      <c r="A86" s="130" t="s">
        <v>180</v>
      </c>
    </row>
    <row r="87" spans="1:1">
      <c r="A87" s="130" t="s">
        <v>155</v>
      </c>
    </row>
    <row r="88" spans="1:1">
      <c r="A88" s="133" t="s">
        <v>156</v>
      </c>
    </row>
    <row r="89" spans="1:1">
      <c r="A89" s="133" t="s">
        <v>181</v>
      </c>
    </row>
    <row r="90" spans="1:1">
      <c r="A90" s="130"/>
    </row>
    <row r="91" spans="1:1">
      <c r="A91" s="127" t="s">
        <v>160</v>
      </c>
    </row>
    <row r="92" spans="1:1">
      <c r="A92" s="130"/>
    </row>
  </sheetData>
  <mergeCells count="1">
    <mergeCell ref="A2:A4"/>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ED448DE9B3714CB7B133941F9B61ED" ma:contentTypeVersion="15" ma:contentTypeDescription="Create a new document." ma:contentTypeScope="" ma:versionID="c6658df3f59788c14c07027f2e0d6d01">
  <xsd:schema xmlns:xsd="http://www.w3.org/2001/XMLSchema" xmlns:xs="http://www.w3.org/2001/XMLSchema" xmlns:p="http://schemas.microsoft.com/office/2006/metadata/properties" xmlns:ns2="01dbab80-39b2-4553-b62c-bc2e996fe3e6" xmlns:ns3="50769cab-2714-4bf3-b41e-19649428f6cd" targetNamespace="http://schemas.microsoft.com/office/2006/metadata/properties" ma:root="true" ma:fieldsID="51a036ef6856a4f8322ef085b375cabb" ns2:_="" ns3:_="">
    <xsd:import namespace="01dbab80-39b2-4553-b62c-bc2e996fe3e6"/>
    <xsd:import namespace="50769cab-2714-4bf3-b41e-19649428f6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dbab80-39b2-4553-b62c-bc2e996fe3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83bc46b-4057-41f4-991b-27294c6de7c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769cab-2714-4bf3-b41e-19649428f6c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cd6c030-e536-4b55-ad74-b2c3b1e5211d}" ma:internalName="TaxCatchAll" ma:showField="CatchAllData" ma:web="50769cab-2714-4bf3-b41e-19649428f6c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dbab80-39b2-4553-b62c-bc2e996fe3e6">
      <Terms xmlns="http://schemas.microsoft.com/office/infopath/2007/PartnerControls"/>
    </lcf76f155ced4ddcb4097134ff3c332f>
    <TaxCatchAll xmlns="50769cab-2714-4bf3-b41e-19649428f6cd" xsi:nil="true"/>
    <SharedWithUsers xmlns="50769cab-2714-4bf3-b41e-19649428f6cd">
      <UserInfo>
        <DisplayName/>
        <AccountId xsi:nil="true"/>
        <AccountType/>
      </UserInfo>
    </SharedWithUsers>
    <MediaLengthInSeconds xmlns="01dbab80-39b2-4553-b62c-bc2e996fe3e6" xsi:nil="true"/>
  </documentManagement>
</p:properties>
</file>

<file path=customXml/itemProps1.xml><?xml version="1.0" encoding="utf-8"?>
<ds:datastoreItem xmlns:ds="http://schemas.openxmlformats.org/officeDocument/2006/customXml" ds:itemID="{28585EFB-1C48-4B8C-89C4-2548133C9E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dbab80-39b2-4553-b62c-bc2e996fe3e6"/>
    <ds:schemaRef ds:uri="50769cab-2714-4bf3-b41e-19649428f6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4D23E9-2876-4056-9111-F3F07C0242F6}">
  <ds:schemaRefs>
    <ds:schemaRef ds:uri="http://schemas.microsoft.com/sharepoint/v3/contenttype/forms"/>
  </ds:schemaRefs>
</ds:datastoreItem>
</file>

<file path=customXml/itemProps3.xml><?xml version="1.0" encoding="utf-8"?>
<ds:datastoreItem xmlns:ds="http://schemas.openxmlformats.org/officeDocument/2006/customXml" ds:itemID="{7993518B-40B2-4E11-B369-3D432D4ADDB0}">
  <ds:schemaRefs>
    <ds:schemaRef ds:uri="http://schemas.microsoft.com/office/2006/metadata/properties"/>
    <ds:schemaRef ds:uri="http://schemas.microsoft.com/office/2006/documentManagement/types"/>
    <ds:schemaRef ds:uri="50769cab-2714-4bf3-b41e-19649428f6cd"/>
    <ds:schemaRef ds:uri="http://www.w3.org/XML/1998/namespace"/>
    <ds:schemaRef ds:uri="http://schemas.microsoft.com/office/infopath/2007/PartnerControls"/>
    <ds:schemaRef ds:uri="http://purl.org/dc/elements/1.1/"/>
    <ds:schemaRef ds:uri="http://purl.org/dc/dcmitype/"/>
    <ds:schemaRef ds:uri="http://schemas.openxmlformats.org/package/2006/metadata/core-properties"/>
    <ds:schemaRef ds:uri="01dbab80-39b2-4553-b62c-bc2e996fe3e6"/>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Total Budget</vt:lpstr>
      <vt:lpstr>Year 1</vt:lpstr>
      <vt:lpstr>Year 2</vt:lpstr>
      <vt:lpstr>Year 3</vt:lpstr>
      <vt:lpstr>Year 4</vt:lpstr>
      <vt:lpstr>Salary Calculator</vt:lpstr>
      <vt:lpstr>Salary Fringe back up</vt:lpstr>
      <vt:lpstr>Explanantions</vt:lpstr>
      <vt:lpstr>'Total Budget'!Print_Area</vt:lpstr>
      <vt:lpstr>'Year 1'!Print_Area</vt:lpstr>
      <vt:lpstr>'Total Budget'!Print_Titles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Kipp, Sylvia</dc:creator>
  <cp:lastModifiedBy>Brown, Christopher W</cp:lastModifiedBy>
  <cp:lastPrinted>2018-11-30T18:05:47Z</cp:lastPrinted>
  <dcterms:created xsi:type="dcterms:W3CDTF">2012-07-03T18:40:27Z</dcterms:created>
  <dcterms:modified xsi:type="dcterms:W3CDTF">2024-01-04T17:35:35Z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0x01010024ED448DE9B3714CB7B133941F9B61ED</vt:lpwstr>
  </property>
  <property fmtid="{D5CDD505-2E9C-101B-9397-08002B2CF9AE}" pid="3" name="Order">
    <vt:r8>9790000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